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3 - Sekce 3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'3 - Sekce 3'!$C$127:$K$213</definedName>
    <definedName name="_xlnm.Print_Area" localSheetId="1">'3 - Sekce 3'!$C$4:$J$76,'3 - Sekce 3'!$C$82:$J$109,'3 - Sekce 3'!$C$115:$J$213</definedName>
    <definedName name="_xlnm.Print_Titles" localSheetId="1">'3 - Sekce 3'!$127:$127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3"/>
  <c r="BH213"/>
  <c r="BG213"/>
  <c r="BF213"/>
  <c r="T213"/>
  <c r="T212"/>
  <c r="R213"/>
  <c r="R212"/>
  <c r="P213"/>
  <c r="P212"/>
  <c r="BI211"/>
  <c r="BH211"/>
  <c r="BG211"/>
  <c r="BF211"/>
  <c r="T211"/>
  <c r="T210"/>
  <c r="T209"/>
  <c r="R211"/>
  <c r="R210"/>
  <c r="R209"/>
  <c r="P211"/>
  <c r="P210"/>
  <c r="P209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T193"/>
  <c r="R194"/>
  <c r="R193"/>
  <c r="P194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124"/>
  <c r="J14"/>
  <c r="J12"/>
  <c r="J122"/>
  <c r="E7"/>
  <c r="E118"/>
  <c i="1" r="L90"/>
  <c r="AM90"/>
  <c r="AM89"/>
  <c r="L89"/>
  <c r="AM87"/>
  <c r="L87"/>
  <c r="L85"/>
  <c r="L84"/>
  <c i="2" r="J213"/>
  <c r="BK144"/>
  <c r="BK143"/>
  <c r="J140"/>
  <c r="J137"/>
  <c r="J131"/>
  <c r="J179"/>
  <c r="BK175"/>
  <c r="BK165"/>
  <c r="BK157"/>
  <c r="BK153"/>
  <c r="BK211"/>
  <c r="J206"/>
  <c r="BK197"/>
  <c r="J190"/>
  <c r="BK172"/>
  <c r="J161"/>
  <c r="J148"/>
  <c r="BK179"/>
  <c i="1" r="AS94"/>
  <c i="2" r="F35"/>
  <c r="J172"/>
  <c r="BK161"/>
  <c r="J153"/>
  <c r="BK151"/>
  <c r="J211"/>
  <c r="BK203"/>
  <c r="BK190"/>
  <c r="J165"/>
  <c r="J151"/>
  <c r="F34"/>
  <c r="BK187"/>
  <c r="J147"/>
  <c r="J34"/>
  <c r="J208"/>
  <c r="J203"/>
  <c r="J187"/>
  <c r="BK148"/>
  <c r="J197"/>
  <c r="BK140"/>
  <c r="BK131"/>
  <c r="BK180"/>
  <c r="BK160"/>
  <c r="BK184"/>
  <c r="J194"/>
  <c r="BK194"/>
  <c r="J143"/>
  <c r="J134"/>
  <c r="BK213"/>
  <c r="BK168"/>
  <c r="BK206"/>
  <c r="J200"/>
  <c r="J168"/>
  <c r="J157"/>
  <c r="BK147"/>
  <c r="BK137"/>
  <c r="F37"/>
  <c r="BK208"/>
  <c r="BK200"/>
  <c r="J180"/>
  <c r="J160"/>
  <c r="J175"/>
  <c r="J184"/>
  <c r="J144"/>
  <c r="BK134"/>
  <c r="F36"/>
  <c l="1" r="P152"/>
  <c r="P178"/>
  <c r="BK164"/>
  <c r="J164"/>
  <c r="J100"/>
  <c r="BK196"/>
  <c r="P130"/>
  <c r="BK178"/>
  <c r="J178"/>
  <c r="J101"/>
  <c r="T130"/>
  <c r="T164"/>
  <c r="P196"/>
  <c r="P195"/>
  <c r="BK130"/>
  <c r="J130"/>
  <c r="J98"/>
  <c r="BK152"/>
  <c r="J152"/>
  <c r="J99"/>
  <c r="R152"/>
  <c r="R164"/>
  <c r="R178"/>
  <c r="T196"/>
  <c r="T195"/>
  <c r="R130"/>
  <c r="R129"/>
  <c r="T152"/>
  <c r="P164"/>
  <c r="T178"/>
  <c r="R196"/>
  <c r="R195"/>
  <c r="BK193"/>
  <c r="J193"/>
  <c r="J102"/>
  <c r="BK207"/>
  <c r="J207"/>
  <c r="J105"/>
  <c r="BK210"/>
  <c r="J210"/>
  <c r="J107"/>
  <c r="BK212"/>
  <c r="J212"/>
  <c r="J108"/>
  <c r="BE151"/>
  <c r="BE153"/>
  <c r="BE157"/>
  <c r="BE160"/>
  <c r="BE161"/>
  <c r="BE168"/>
  <c r="BE175"/>
  <c r="BE213"/>
  <c r="E85"/>
  <c r="J89"/>
  <c r="F91"/>
  <c r="J91"/>
  <c r="F92"/>
  <c r="J92"/>
  <c r="BE131"/>
  <c r="BE134"/>
  <c r="BE137"/>
  <c r="BE140"/>
  <c r="BE143"/>
  <c r="BE144"/>
  <c r="BE147"/>
  <c i="1" r="AW95"/>
  <c i="2" r="BE180"/>
  <c r="BE184"/>
  <c i="1" r="BA95"/>
  <c r="BB95"/>
  <c r="BC95"/>
  <c i="2" r="BE190"/>
  <c r="BE194"/>
  <c r="BE148"/>
  <c r="BE165"/>
  <c r="BE172"/>
  <c r="BE179"/>
  <c r="BE187"/>
  <c r="BE197"/>
  <c r="BE200"/>
  <c r="BE203"/>
  <c r="BE206"/>
  <c r="BE208"/>
  <c r="BE211"/>
  <c i="1" r="BD95"/>
  <c r="BB94"/>
  <c r="W31"/>
  <c r="BA94"/>
  <c r="AW94"/>
  <c r="AK30"/>
  <c r="BC94"/>
  <c r="AY94"/>
  <c r="BD94"/>
  <c r="W33"/>
  <c i="2" l="1" r="R128"/>
  <c r="T129"/>
  <c r="T128"/>
  <c r="P129"/>
  <c r="P128"/>
  <c i="1" r="AU95"/>
  <c i="2" r="BK195"/>
  <c r="J195"/>
  <c r="J103"/>
  <c r="BK129"/>
  <c r="J129"/>
  <c r="J97"/>
  <c r="J196"/>
  <c r="J104"/>
  <c r="BK209"/>
  <c r="J209"/>
  <c r="J106"/>
  <c i="1" r="AU94"/>
  <c r="W30"/>
  <c r="W32"/>
  <c i="2" r="F33"/>
  <c i="1" r="AZ95"/>
  <c r="AZ94"/>
  <c r="W29"/>
  <c r="AX94"/>
  <c i="2" r="J33"/>
  <c i="1" r="AV95"/>
  <c r="AT95"/>
  <c i="2" l="1" r="BK128"/>
  <c r="J128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<sst xmlns="http://schemas.openxmlformats.org/spreadsheetml/2006/main">
  <si>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</si>
  <si>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</si>
  <si>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</si>
  <si>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</si>
  <si>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</si>
  <si>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{760ac88a-ca44-4043-93fb-e11467809e6b}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</si>
  <si>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</si>
  <si>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</si>
  <si>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</si>
  <si>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</si>
  <si>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</si>
  <si>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</si>
  <si>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</si>
  <si>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</si>
  <si>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</si>
  <si>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</si>
  <si>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</si>
  <si>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kolumbária na hřbitově Ostrava-Jih (zadání)</t>
  </si>
  <si>
    <t>KSO:</t>
  </si>
  <si>
    <t>CC-CZ:</t>
  </si>
  <si>
    <t>Místo:</t>
  </si>
  <si>
    <t>Ul. U Studia, Ostrava-Zábřeh</t>
  </si>
  <si>
    <t>Datum:</t>
  </si>
  <si>
    <t>19. 5. 2025</t>
  </si>
  <si>
    <t>Zadavatel:</t>
  </si>
  <si>
    <t>IČ:</t>
  </si>
  <si>
    <t>Statutární město Ostrava</t>
  </si>
  <si>
    <t>DIČ:</t>
  </si>
  <si>
    <t>Uchazeč:</t>
  </si>
  <si>
    <t>Vyplň údaj</t>
  </si>
  <si>
    <t>Projektant:</t>
  </si>
  <si>
    <t>Lubomír Kuřidém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</si>
  <si>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</si>
  <si>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</si>
  <si>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</si>
  <si>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</si>
  <si>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</si>
  <si>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</si>
  <si>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</si>
  <si>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</si>
  <si>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</si>
  <si>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</si>
  <si>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</si>
  <si>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</si>
  <si>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</si>
  <si>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</si>
  <si>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</si>
  <si>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</si>
  <si>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</si>
  <si>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</si>
  <si>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</si>
  <si>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</si>
  <si>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</si>
  <si>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</si>
  <si>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</si>
  <si>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</si>
  <si>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</si>
  <si>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</si>
  <si>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</si>
  <si>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</si>
  <si>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</si>
  <si>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</si>
  <si>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</si>
  <si>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</si>
  <si>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</si>
  <si>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</si>
  <si>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</si>
  <si>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</si>
  <si>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</si>
  <si>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</si>
  <si>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</si>
  <si>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</si>
  <si>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</si>
  <si>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</si>
  <si>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</si>
  <si>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</si>
  <si>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</si>
  <si>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</si>
  <si>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</si>
  <si>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</si>
  <si>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</si>
  <si>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</si>
  <si>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Sekce 3</t>
  </si>
  <si>
    <t>STA</t>
  </si>
  <si>
    <t>1</t>
  </si>
  <si>
    <t>{7adc94ae-f029-4339-ad29-9826b5e2f79a}</t>
  </si>
  <si>
    <t>2</t>
  </si>
  <si>
    <t>KRYCÍ LIST SOUPISU PRACÍ</t>
  </si>
  <si>
    <t>Objekt:</t>
  </si>
  <si>
    <t>3 - Sekce 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</si>
  <si>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</si>
  <si>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</si>
  <si>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</si>
  <si>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</si>
  <si>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</si>
  <si>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</si>
  <si>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</si>
  <si>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</si>
  <si>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</si>
  <si>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</si>
  <si>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</si>
  <si>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</si>
  <si>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713 - Izolace tepelné</t>
  </si>
  <si>
    <t xml:space="preserve">    782 - Kamenické práce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</si>
  <si>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</si>
  <si>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</si>
  <si>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</si>
  <si>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</si>
  <si>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</si>
  <si>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</si>
  <si>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</si>
  <si>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</si>
  <si>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</si>
  <si>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</si>
  <si>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</si>
  <si>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</si>
  <si>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</si>
  <si>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</si>
  <si>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</si>
  <si>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</si>
  <si>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</si>
  <si>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</si>
  <si>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</si>
  <si>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</si>
  <si>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</si>
  <si>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122251101</t>
  </si>
  <si>
    <t>Odkopávky a prokopávky nezapažené v hornině třídy těžitelnosti I skupiny 3 objem do 20 m3 strojně</t>
  </si>
  <si>
    <t>m3</t>
  </si>
  <si>
    <t>4</t>
  </si>
  <si>
    <t>VV</t>
  </si>
  <si>
    <t>19,5*3,2*0,31</t>
  </si>
  <si>
    <t>Součet</t>
  </si>
  <si>
    <t>132212121</t>
  </si>
  <si>
    <t>Hloubení zapažených rýh šířky do 800 mm v soudržných horninách třídy těžitelnosti I skupiny 3 ručně</t>
  </si>
  <si>
    <t>2,2*0,65*0,9*7</t>
  </si>
  <si>
    <t>162751117</t>
  </si>
  <si>
    <t>Vodorovné přemístění přes 9 000 do 10000 m výkopku/sypaniny z horniny třídy těžitelnosti I skupiny 1 až 3</t>
  </si>
  <si>
    <t>6</t>
  </si>
  <si>
    <t>19,344+9,009</t>
  </si>
  <si>
    <t>171201221</t>
  </si>
  <si>
    <t>Poplatek za uložení na skládce (skládkovné) zeminy a kamení kód odpadu 17 05 04</t>
  </si>
  <si>
    <t>t</t>
  </si>
  <si>
    <t>8</t>
  </si>
  <si>
    <t>28,353*1,8 "Přepočtené koeficientem množství</t>
  </si>
  <si>
    <t>5</t>
  </si>
  <si>
    <t>171251201</t>
  </si>
  <si>
    <t>Uložení sypaniny na skládky nebo meziskládky</t>
  </si>
  <si>
    <t>10</t>
  </si>
  <si>
    <t>181311105</t>
  </si>
  <si>
    <t>Rozprostření ornice tl vrstvy přes 250 do 300 mm v rovině nebo ve svahu do 1:5 ručně</t>
  </si>
  <si>
    <t>m2</t>
  </si>
  <si>
    <t>(3,1*2+19,6)*0,5</t>
  </si>
  <si>
    <t>7</t>
  </si>
  <si>
    <t>181411131</t>
  </si>
  <si>
    <t>Založení parkového trávníku výsevem pl do 1000 m2 v rovině a ve svahu do 1:5</t>
  </si>
  <si>
    <t>14</t>
  </si>
  <si>
    <t>M</t>
  </si>
  <si>
    <t>00572410</t>
  </si>
  <si>
    <t>osivo směs travní parková</t>
  </si>
  <si>
    <t>kg</t>
  </si>
  <si>
    <t>16</t>
  </si>
  <si>
    <t>12,9*0,02 "Přepočtené koeficientem množství</t>
  </si>
  <si>
    <t>9</t>
  </si>
  <si>
    <t>181912111</t>
  </si>
  <si>
    <t>Úprava pláně v hornině třídy těžitelnosti I skupiny 3 bez zhutnění ručně</t>
  </si>
  <si>
    <t>18</t>
  </si>
  <si>
    <t>Zakládání</t>
  </si>
  <si>
    <t>274321411</t>
  </si>
  <si>
    <t>Základové pasy ze ŽB bez zvýšených nároků na prostředí tř. C 20/25</t>
  </si>
  <si>
    <t>20</t>
  </si>
  <si>
    <t>2,2*0,65*0,8*7</t>
  </si>
  <si>
    <t>1,89*0,48*0,35*7</t>
  </si>
  <si>
    <t>11</t>
  </si>
  <si>
    <t>274351121</t>
  </si>
  <si>
    <t>Zřízení bednění základových pasů rovného</t>
  </si>
  <si>
    <t>22</t>
  </si>
  <si>
    <t>(1,89+0,35)*0,6*2*7</t>
  </si>
  <si>
    <t>274351122</t>
  </si>
  <si>
    <t>Odstranění bednění základových pasů rovného</t>
  </si>
  <si>
    <t>24</t>
  </si>
  <si>
    <t>13</t>
  </si>
  <si>
    <t>274361221</t>
  </si>
  <si>
    <t>Výztuž základových pasů betonářskou ocelí 10 216 (E)</t>
  </si>
  <si>
    <t>26</t>
  </si>
  <si>
    <t>(2*4+1,8*4+1,3*2*10+0,6*10*2)*1,2*0,001*7*1,1</t>
  </si>
  <si>
    <t>Komunikace pozemní</t>
  </si>
  <si>
    <t>564861011</t>
  </si>
  <si>
    <t>Podklad ze štěrkodrtě ŠD plochy do 100 m2 tl 200 mm</t>
  </si>
  <si>
    <t>28</t>
  </si>
  <si>
    <t>22,80+27,16</t>
  </si>
  <si>
    <t>15</t>
  </si>
  <si>
    <t>571908111</t>
  </si>
  <si>
    <t>Kryt vymývaným dekoračním kamenivem (kačírkem) tl 200 mm</t>
  </si>
  <si>
    <t>30</t>
  </si>
  <si>
    <t>19,4*1,5</t>
  </si>
  <si>
    <t>-2*0,45*7</t>
  </si>
  <si>
    <t>596211110</t>
  </si>
  <si>
    <t>Kladení zámkové dlažby komunikací pro pěší ručně tl 60 mm skupiny A pl do 50 m2</t>
  </si>
  <si>
    <t>32</t>
  </si>
  <si>
    <t>19,4*1,4</t>
  </si>
  <si>
    <t>17</t>
  </si>
  <si>
    <t>59245016</t>
  </si>
  <si>
    <t>dlažba skladebná betonová 100x100mm tl 60mm přírodní</t>
  </si>
  <si>
    <t>34</t>
  </si>
  <si>
    <t>27,16*1,03 "Přepočtené koeficientem množství</t>
  </si>
  <si>
    <t>Ostatní konstrukce a práce, bourání</t>
  </si>
  <si>
    <t>91159000</t>
  </si>
  <si>
    <t>Dodávka a montáž laviček</t>
  </si>
  <si>
    <t>kus</t>
  </si>
  <si>
    <t>36</t>
  </si>
  <si>
    <t>19</t>
  </si>
  <si>
    <t>916231213</t>
  </si>
  <si>
    <t>Osazení chodníkového obrubníku betonového stojatého s boční opěrou do lože z betonu prostého</t>
  </si>
  <si>
    <t>m</t>
  </si>
  <si>
    <t>38</t>
  </si>
  <si>
    <t>3,1*2+19,4</t>
  </si>
  <si>
    <t>19,3</t>
  </si>
  <si>
    <t>59217060</t>
  </si>
  <si>
    <t>obrubník parkový betonový 1000x50x200mm přírodní</t>
  </si>
  <si>
    <t>40</t>
  </si>
  <si>
    <t>25,6*1,02 "Přepočtené koeficientem množství</t>
  </si>
  <si>
    <t>59217017</t>
  </si>
  <si>
    <t>obrubník betonový chodníkový 1000x100x250mm</t>
  </si>
  <si>
    <t>42</t>
  </si>
  <si>
    <t>19,3*1,02 "Přepočtené koeficientem množství</t>
  </si>
  <si>
    <t>916991121</t>
  </si>
  <si>
    <t>Lože pod obrubníky, krajníky nebo obruby z dlažebních kostek z betonu prostého</t>
  </si>
  <si>
    <t>44</t>
  </si>
  <si>
    <t>44,90*0,3*0,3</t>
  </si>
  <si>
    <t>998</t>
  </si>
  <si>
    <t>Přesun hmot</t>
  </si>
  <si>
    <t>23</t>
  </si>
  <si>
    <t>998223011</t>
  </si>
  <si>
    <t>Přesun hmot pro pozemní komunikace s krytem dlážděným</t>
  </si>
  <si>
    <t>46</t>
  </si>
  <si>
    <t>PSV</t>
  </si>
  <si>
    <t>Práce a dodávky PSV</t>
  </si>
  <si>
    <t>713</t>
  </si>
  <si>
    <t>Izolace tepelné</t>
  </si>
  <si>
    <t>713123111</t>
  </si>
  <si>
    <t>Montáž tepelné izolace z XPS tepelně izolačního systému základové desky vodorovně 1 vrstva do 100 mm</t>
  </si>
  <si>
    <t>48</t>
  </si>
  <si>
    <t>1,89*0,35*7</t>
  </si>
  <si>
    <t>25</t>
  </si>
  <si>
    <t>28376414</t>
  </si>
  <si>
    <t>deska XPS hrana polodrážková a hladký povrch 300kPA λ=0,035 tl 20mm</t>
  </si>
  <si>
    <t>50</t>
  </si>
  <si>
    <t>4,631*1,08 "Přepočtené koeficientem množství</t>
  </si>
  <si>
    <t>713123119</t>
  </si>
  <si>
    <t>Dodávka a montáž pryžové podložky š 100mm. tl. 5mm</t>
  </si>
  <si>
    <t>52</t>
  </si>
  <si>
    <t>(2,2*2+0,65*2)*7</t>
  </si>
  <si>
    <t>27</t>
  </si>
  <si>
    <t>998713201</t>
  </si>
  <si>
    <t>Přesun hmot procentní pro izolace tepelné v objektech v do 6 m</t>
  </si>
  <si>
    <t>%</t>
  </si>
  <si>
    <t>54</t>
  </si>
  <si>
    <t>782</t>
  </si>
  <si>
    <t>Kamenické práce</t>
  </si>
  <si>
    <t>7825649652</t>
  </si>
  <si>
    <t>Dodávka a montáž kolumbáriové skříně 2000/1740/450mm, materiál korpus a sestava skříněk žulová TARN světlá a žulová čelní nápisní odnímatelná deska NERO IMPALA tmavá - vše dle specifikace v PD</t>
  </si>
  <si>
    <t>56</t>
  </si>
  <si>
    <t>VRN</t>
  </si>
  <si>
    <t>Vedlejší rozpočtové náklady</t>
  </si>
  <si>
    <t>VRN3</t>
  </si>
  <si>
    <t>Zařízení staveniště</t>
  </si>
  <si>
    <t>29</t>
  </si>
  <si>
    <t>030001000</t>
  </si>
  <si>
    <t>58</t>
  </si>
  <si>
    <t>VRN7</t>
  </si>
  <si>
    <t>Provozní vlivy</t>
  </si>
  <si>
    <t>070001000</t>
  </si>
  <si>
    <t>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</si>
</sst>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007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Výstavba kolumbária na hřbitově Ostrava-Jih (zadání)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Ul. U Studia, Ostrava-Zábřeh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19. 5. 2025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Ostrava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Lubomír Kuřidém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'3 - Sekce 3'!J30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'3 - Sekce 3'!P128</f>
        <v>0</v>
      </c>
      <c r="AV95" s="127">
        <f>'3 - Sekce 3'!J33</f>
        <v>0</v>
      </c>
      <c r="AW95" s="127">
        <f>'3 - Sekce 3'!J34</f>
        <v>0</v>
      </c>
      <c r="AX95" s="127">
        <f>'3 - Sekce 3'!J35</f>
        <v>0</v>
      </c>
      <c r="AY95" s="127">
        <f>'3 - Sekce 3'!J36</f>
        <v>0</v>
      </c>
      <c r="AZ95" s="127">
        <f>'3 - Sekce 3'!F33</f>
        <v>0</v>
      </c>
      <c r="BA95" s="127">
        <f>'3 - Sekce 3'!F34</f>
        <v>0</v>
      </c>
      <c r="BB95" s="127">
        <f>'3 - Sekce 3'!F35</f>
        <v>0</v>
      </c>
      <c r="BC95" s="127">
        <f>'3 - Sekce 3'!F36</f>
        <v>0</v>
      </c>
      <c r="BD95" s="129">
        <f>'3 - Sekce 3'!F37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BazKxh2vnxcz4JOLMzHmvGn3uiIq1BL5mpQEsHfBSBGaKSKX6yfO7ryyrss2P2maOzHN5rPZZoRbF8pgdG/olA==" hashValue="PVYwscOYOqpmQ+aYvONj6wsgrWPph5czVzetnwuoOIEXy4L7LikOJvfpO3ifo4qjP+Z0QfRLi5njiVDVi0YUG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3 - Sekce 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86</v>
      </c>
    </row>
    <row r="4" s="1" customFormat="1" ht="24.96" customHeight="1">
      <c r="B4" s="19"/>
      <c r="D4" s="133" t="s">
        <v>87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stavby'!K6</f>
        <v>Výstavba kolumbária na hřbitově Ostrava-Jih (zadání)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34</v>
      </c>
      <c r="G12" s="37"/>
      <c r="H12" s="37"/>
      <c r="I12" s="135" t="s">
        <v>22</v>
      </c>
      <c r="J12" s="139" t="str">
        <f>'Rekapitulace stavby'!AN8</f>
        <v>19. 5. 2025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>Statutární město Ostrava</v>
      </c>
      <c r="F15" s="37"/>
      <c r="G15" s="37"/>
      <c r="H15" s="37"/>
      <c r="I15" s="135" t="s">
        <v>27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28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30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>Lubomír Kuřidém</v>
      </c>
      <c r="F21" s="37"/>
      <c r="G21" s="37"/>
      <c r="H21" s="37"/>
      <c r="I21" s="135" t="s">
        <v>27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33</v>
      </c>
      <c r="E23" s="37"/>
      <c r="F23" s="37"/>
      <c r="G23" s="37"/>
      <c r="H23" s="37"/>
      <c r="I23" s="135" t="s">
        <v>25</v>
      </c>
      <c r="J23" s="138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5" t="s">
        <v>27</v>
      </c>
      <c r="J24" s="138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36</v>
      </c>
      <c r="E30" s="37"/>
      <c r="F30" s="37"/>
      <c r="G30" s="37"/>
      <c r="H30" s="37"/>
      <c r="I30" s="37"/>
      <c r="J30" s="146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38</v>
      </c>
      <c r="G32" s="37"/>
      <c r="H32" s="37"/>
      <c r="I32" s="147" t="s">
        <v>37</v>
      </c>
      <c r="J32" s="147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40</v>
      </c>
      <c r="E33" s="135" t="s">
        <v>41</v>
      </c>
      <c r="F33" s="149">
        <f>ROUND((SUM(BE128:BE213)),  2)</f>
        <v>0</v>
      </c>
      <c r="G33" s="37"/>
      <c r="H33" s="37"/>
      <c r="I33" s="150">
        <v>0.20999999999999999</v>
      </c>
      <c r="J33" s="149">
        <f>ROUND(((SUM(BE128:BE213))*I33),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42</v>
      </c>
      <c r="F34" s="149">
        <f>ROUND((SUM(BF128:BF213)),  2)</f>
        <v>0</v>
      </c>
      <c r="G34" s="37"/>
      <c r="H34" s="37"/>
      <c r="I34" s="150">
        <v>0.12</v>
      </c>
      <c r="J34" s="149">
        <f>ROUND(((SUM(BF128:BF213))*I34),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43</v>
      </c>
      <c r="F35" s="149">
        <f>ROUND((SUM(BG128:BG213)),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44</v>
      </c>
      <c r="F36" s="149">
        <f>ROUND((SUM(BH128:BH213)),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45</v>
      </c>
      <c r="F37" s="149">
        <f>ROUND((SUM(BI128:BI213)),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49</v>
      </c>
      <c r="E50" s="159"/>
      <c r="F50" s="159"/>
      <c r="G50" s="158" t="s">
        <v>50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51</v>
      </c>
      <c r="E61" s="161"/>
      <c r="F61" s="162" t="s">
        <v>52</v>
      </c>
      <c r="G61" s="160" t="s">
        <v>51</v>
      </c>
      <c r="H61" s="161"/>
      <c r="I61" s="161"/>
      <c r="J61" s="163" t="s">
        <v>52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53</v>
      </c>
      <c r="E65" s="164"/>
      <c r="F65" s="164"/>
      <c r="G65" s="158" t="s">
        <v>54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51</v>
      </c>
      <c r="E76" s="161"/>
      <c r="F76" s="162" t="s">
        <v>52</v>
      </c>
      <c r="G76" s="160" t="s">
        <v>51</v>
      </c>
      <c r="H76" s="161"/>
      <c r="I76" s="161"/>
      <c r="J76" s="163" t="s">
        <v>52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9" t="str">
        <f>E7</f>
        <v>Výstavba kolumbária na hřbitově Ostrava-Jih (zadání)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3 - Sekce 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19. 5. 2025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Statutární město Ostrava</v>
      </c>
      <c r="G91" s="39"/>
      <c r="H91" s="39"/>
      <c r="I91" s="31" t="s">
        <v>30</v>
      </c>
      <c r="J91" s="35" t="str">
        <f>E21</f>
        <v>Lubomír Kuřidém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91</v>
      </c>
      <c r="D94" s="171"/>
      <c r="E94" s="171"/>
      <c r="F94" s="171"/>
      <c r="G94" s="171"/>
      <c r="H94" s="171"/>
      <c r="I94" s="171"/>
      <c r="J94" s="172" t="s">
        <v>92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93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s="9" customFormat="1" ht="24.96" customHeight="1">
      <c r="A97" s="9"/>
      <c r="B97" s="174"/>
      <c r="C97" s="175"/>
      <c r="D97" s="176" t="s">
        <v>95</v>
      </c>
      <c r="E97" s="177"/>
      <c r="F97" s="177"/>
      <c r="G97" s="177"/>
      <c r="H97" s="177"/>
      <c r="I97" s="177"/>
      <c r="J97" s="178">
        <f>J129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96</v>
      </c>
      <c r="E98" s="183"/>
      <c r="F98" s="183"/>
      <c r="G98" s="183"/>
      <c r="H98" s="183"/>
      <c r="I98" s="183"/>
      <c r="J98" s="184">
        <f>J130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97</v>
      </c>
      <c r="E99" s="183"/>
      <c r="F99" s="183"/>
      <c r="G99" s="183"/>
      <c r="H99" s="183"/>
      <c r="I99" s="183"/>
      <c r="J99" s="184">
        <f>J152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98</v>
      </c>
      <c r="E100" s="183"/>
      <c r="F100" s="183"/>
      <c r="G100" s="183"/>
      <c r="H100" s="183"/>
      <c r="I100" s="183"/>
      <c r="J100" s="184">
        <f>J164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99</v>
      </c>
      <c r="E101" s="183"/>
      <c r="F101" s="183"/>
      <c r="G101" s="183"/>
      <c r="H101" s="183"/>
      <c r="I101" s="183"/>
      <c r="J101" s="184">
        <f>J178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100</v>
      </c>
      <c r="E102" s="183"/>
      <c r="F102" s="183"/>
      <c r="G102" s="183"/>
      <c r="H102" s="183"/>
      <c r="I102" s="183"/>
      <c r="J102" s="184">
        <f>J193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4"/>
      <c r="C103" s="175"/>
      <c r="D103" s="176" t="s">
        <v>101</v>
      </c>
      <c r="E103" s="177"/>
      <c r="F103" s="177"/>
      <c r="G103" s="177"/>
      <c r="H103" s="177"/>
      <c r="I103" s="177"/>
      <c r="J103" s="178">
        <f>J195</f>
        <v>0</v>
      </c>
      <c r="K103" s="175"/>
      <c r="L103" s="17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0"/>
      <c r="C104" s="181"/>
      <c r="D104" s="182" t="s">
        <v>102</v>
      </c>
      <c r="E104" s="183"/>
      <c r="F104" s="183"/>
      <c r="G104" s="183"/>
      <c r="H104" s="183"/>
      <c r="I104" s="183"/>
      <c r="J104" s="184">
        <f>J196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103</v>
      </c>
      <c r="E105" s="183"/>
      <c r="F105" s="183"/>
      <c r="G105" s="183"/>
      <c r="H105" s="183"/>
      <c r="I105" s="183"/>
      <c r="J105" s="184">
        <f>J207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4"/>
      <c r="C106" s="175"/>
      <c r="D106" s="176" t="s">
        <v>104</v>
      </c>
      <c r="E106" s="177"/>
      <c r="F106" s="177"/>
      <c r="G106" s="177"/>
      <c r="H106" s="177"/>
      <c r="I106" s="177"/>
      <c r="J106" s="178">
        <f>J209</f>
        <v>0</v>
      </c>
      <c r="K106" s="175"/>
      <c r="L106" s="17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0"/>
      <c r="C107" s="181"/>
      <c r="D107" s="182" t="s">
        <v>105</v>
      </c>
      <c r="E107" s="183"/>
      <c r="F107" s="183"/>
      <c r="G107" s="183"/>
      <c r="H107" s="183"/>
      <c r="I107" s="183"/>
      <c r="J107" s="184">
        <f>J210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0"/>
      <c r="C108" s="181"/>
      <c r="D108" s="182" t="s">
        <v>106</v>
      </c>
      <c r="E108" s="183"/>
      <c r="F108" s="183"/>
      <c r="G108" s="183"/>
      <c r="H108" s="183"/>
      <c r="I108" s="183"/>
      <c r="J108" s="184">
        <f>J212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69" t="str">
        <f>E7</f>
        <v>Výstavba kolumbária na hřbitově Ostrava-Jih (zadání)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88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3 - Sekce 3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 xml:space="preserve"> </v>
      </c>
      <c r="G122" s="39"/>
      <c r="H122" s="39"/>
      <c r="I122" s="31" t="s">
        <v>22</v>
      </c>
      <c r="J122" s="78" t="str">
        <f>IF(J12="","",J12)</f>
        <v>19. 5. 2025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E15</f>
        <v>Statutární město Ostrava</v>
      </c>
      <c r="G124" s="39"/>
      <c r="H124" s="39"/>
      <c r="I124" s="31" t="s">
        <v>30</v>
      </c>
      <c r="J124" s="35" t="str">
        <f>E21</f>
        <v>Lubomír Kuřidém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9"/>
      <c r="E125" s="39"/>
      <c r="F125" s="26" t="str">
        <f>IF(E18="","",E18)</f>
        <v>Vyplň údaj</v>
      </c>
      <c r="G125" s="39"/>
      <c r="H125" s="39"/>
      <c r="I125" s="31" t="s">
        <v>33</v>
      </c>
      <c r="J125" s="35" t="str">
        <f>E24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86"/>
      <c r="B127" s="187"/>
      <c r="C127" s="188" t="s">
        <v>108</v>
      </c>
      <c r="D127" s="189" t="s">
        <v>61</v>
      </c>
      <c r="E127" s="189" t="s">
        <v>57</v>
      </c>
      <c r="F127" s="189" t="s">
        <v>58</v>
      </c>
      <c r="G127" s="189" t="s">
        <v>109</v>
      </c>
      <c r="H127" s="189" t="s">
        <v>110</v>
      </c>
      <c r="I127" s="189" t="s">
        <v>111</v>
      </c>
      <c r="J127" s="190" t="s">
        <v>92</v>
      </c>
      <c r="K127" s="191" t="s">
        <v>112</v>
      </c>
      <c r="L127" s="192"/>
      <c r="M127" s="99" t="s">
        <v>1</v>
      </c>
      <c r="N127" s="100" t="s">
        <v>40</v>
      </c>
      <c r="O127" s="100" t="s">
        <v>113</v>
      </c>
      <c r="P127" s="100" t="s">
        <v>114</v>
      </c>
      <c r="Q127" s="100" t="s">
        <v>115</v>
      </c>
      <c r="R127" s="100" t="s">
        <v>116</v>
      </c>
      <c r="S127" s="100" t="s">
        <v>117</v>
      </c>
      <c r="T127" s="101" t="s">
        <v>118</v>
      </c>
      <c r="U127" s="186"/>
      <c r="V127" s="186"/>
      <c r="W127" s="186"/>
      <c r="X127" s="186"/>
      <c r="Y127" s="186"/>
      <c r="Z127" s="186"/>
      <c r="AA127" s="186"/>
      <c r="AB127" s="186"/>
      <c r="AC127" s="186"/>
      <c r="AD127" s="186"/>
      <c r="AE127" s="186"/>
    </row>
    <row r="128" s="2" customFormat="1" ht="22.8" customHeight="1">
      <c r="A128" s="37"/>
      <c r="B128" s="38"/>
      <c r="C128" s="106" t="s">
        <v>119</v>
      </c>
      <c r="D128" s="39"/>
      <c r="E128" s="39"/>
      <c r="F128" s="39"/>
      <c r="G128" s="39"/>
      <c r="H128" s="39"/>
      <c r="I128" s="39"/>
      <c r="J128" s="193">
        <f>BK128</f>
        <v>0</v>
      </c>
      <c r="K128" s="39"/>
      <c r="L128" s="43"/>
      <c r="M128" s="102"/>
      <c r="N128" s="194"/>
      <c r="O128" s="103"/>
      <c r="P128" s="195">
        <f>P129+P195+P209</f>
        <v>0</v>
      </c>
      <c r="Q128" s="103"/>
      <c r="R128" s="195">
        <f>R129+R195+R209</f>
        <v>0</v>
      </c>
      <c r="S128" s="103"/>
      <c r="T128" s="196">
        <f>T129+T195+T209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94</v>
      </c>
      <c r="BK128" s="197">
        <f>BK129+BK195+BK209</f>
        <v>0</v>
      </c>
    </row>
    <row r="129" s="12" customFormat="1" ht="25.92" customHeight="1">
      <c r="A129" s="12"/>
      <c r="B129" s="198"/>
      <c r="C129" s="199"/>
      <c r="D129" s="200" t="s">
        <v>75</v>
      </c>
      <c r="E129" s="201" t="s">
        <v>120</v>
      </c>
      <c r="F129" s="201" t="s">
        <v>121</v>
      </c>
      <c r="G129" s="199"/>
      <c r="H129" s="199"/>
      <c r="I129" s="202"/>
      <c r="J129" s="203">
        <f>BK129</f>
        <v>0</v>
      </c>
      <c r="K129" s="199"/>
      <c r="L129" s="204"/>
      <c r="M129" s="205"/>
      <c r="N129" s="206"/>
      <c r="O129" s="206"/>
      <c r="P129" s="207">
        <f>P130+P152+P164+P178+P193</f>
        <v>0</v>
      </c>
      <c r="Q129" s="206"/>
      <c r="R129" s="207">
        <f>R130+R152+R164+R178+R193</f>
        <v>0</v>
      </c>
      <c r="S129" s="206"/>
      <c r="T129" s="208">
        <f>T130+T152+T164+T178+T193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84</v>
      </c>
      <c r="AT129" s="210" t="s">
        <v>75</v>
      </c>
      <c r="AU129" s="210" t="s">
        <v>76</v>
      </c>
      <c r="AY129" s="209" t="s">
        <v>122</v>
      </c>
      <c r="BK129" s="211">
        <f>BK130+BK152+BK164+BK178+BK193</f>
        <v>0</v>
      </c>
    </row>
    <row r="130" s="12" customFormat="1" ht="22.8" customHeight="1">
      <c r="A130" s="12"/>
      <c r="B130" s="198"/>
      <c r="C130" s="199"/>
      <c r="D130" s="200" t="s">
        <v>75</v>
      </c>
      <c r="E130" s="212" t="s">
        <v>84</v>
      </c>
      <c r="F130" s="212" t="s">
        <v>123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SUM(P131:P151)</f>
        <v>0</v>
      </c>
      <c r="Q130" s="206"/>
      <c r="R130" s="207">
        <f>SUM(R131:R151)</f>
        <v>0</v>
      </c>
      <c r="S130" s="206"/>
      <c r="T130" s="208">
        <f>SUM(T131:T151)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84</v>
      </c>
      <c r="AT130" s="210" t="s">
        <v>75</v>
      </c>
      <c r="AU130" s="210" t="s">
        <v>84</v>
      </c>
      <c r="AY130" s="209" t="s">
        <v>122</v>
      </c>
      <c r="BK130" s="211">
        <f>SUM(BK131:BK151)</f>
        <v>0</v>
      </c>
    </row>
    <row r="131" s="2" customFormat="1" ht="33" customHeight="1">
      <c r="A131" s="37"/>
      <c r="B131" s="38"/>
      <c r="C131" s="214" t="s">
        <v>84</v>
      </c>
      <c r="D131" s="214" t="s">
        <v>124</v>
      </c>
      <c r="E131" s="215" t="s">
        <v>125</v>
      </c>
      <c r="F131" s="216" t="s">
        <v>126</v>
      </c>
      <c r="G131" s="217" t="s">
        <v>127</v>
      </c>
      <c r="H131" s="218">
        <v>19.344000000000001</v>
      </c>
      <c r="I131" s="219"/>
      <c r="J131" s="220">
        <f>ROUND(I131*H131,2)</f>
        <v>0</v>
      </c>
      <c r="K131" s="221"/>
      <c r="L131" s="43"/>
      <c r="M131" s="222" t="s">
        <v>1</v>
      </c>
      <c r="N131" s="223" t="s">
        <v>41</v>
      </c>
      <c r="O131" s="90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6" t="s">
        <v>128</v>
      </c>
      <c r="AT131" s="226" t="s">
        <v>124</v>
      </c>
      <c r="AU131" s="226" t="s">
        <v>86</v>
      </c>
      <c r="AY131" s="16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6" t="s">
        <v>84</v>
      </c>
      <c r="BK131" s="227">
        <f>ROUND(I131*H131,2)</f>
        <v>0</v>
      </c>
      <c r="BL131" s="16" t="s">
        <v>128</v>
      </c>
      <c r="BM131" s="226" t="s">
        <v>86</v>
      </c>
    </row>
    <row r="132" s="13" customFormat="1">
      <c r="A132" s="13"/>
      <c r="B132" s="228"/>
      <c r="C132" s="229"/>
      <c r="D132" s="230" t="s">
        <v>129</v>
      </c>
      <c r="E132" s="231" t="s">
        <v>1</v>
      </c>
      <c r="F132" s="232" t="s">
        <v>130</v>
      </c>
      <c r="G132" s="229"/>
      <c r="H132" s="233">
        <v>19.344000000000001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129</v>
      </c>
      <c r="AU132" s="239" t="s">
        <v>86</v>
      </c>
      <c r="AV132" s="13" t="s">
        <v>86</v>
      </c>
      <c r="AW132" s="13" t="s">
        <v>32</v>
      </c>
      <c r="AX132" s="13" t="s">
        <v>76</v>
      </c>
      <c r="AY132" s="239" t="s">
        <v>122</v>
      </c>
    </row>
    <row r="133" s="14" customFormat="1">
      <c r="A133" s="14"/>
      <c r="B133" s="240"/>
      <c r="C133" s="241"/>
      <c r="D133" s="230" t="s">
        <v>129</v>
      </c>
      <c r="E133" s="242" t="s">
        <v>1</v>
      </c>
      <c r="F133" s="243" t="s">
        <v>131</v>
      </c>
      <c r="G133" s="241"/>
      <c r="H133" s="244">
        <v>19.344000000000001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129</v>
      </c>
      <c r="AU133" s="250" t="s">
        <v>86</v>
      </c>
      <c r="AV133" s="14" t="s">
        <v>128</v>
      </c>
      <c r="AW133" s="14" t="s">
        <v>32</v>
      </c>
      <c r="AX133" s="14" t="s">
        <v>84</v>
      </c>
      <c r="AY133" s="250" t="s">
        <v>122</v>
      </c>
    </row>
    <row r="134" s="2" customFormat="1" ht="33" customHeight="1">
      <c r="A134" s="37"/>
      <c r="B134" s="38"/>
      <c r="C134" s="214" t="s">
        <v>86</v>
      </c>
      <c r="D134" s="214" t="s">
        <v>124</v>
      </c>
      <c r="E134" s="215" t="s">
        <v>132</v>
      </c>
      <c r="F134" s="216" t="s">
        <v>133</v>
      </c>
      <c r="G134" s="217" t="s">
        <v>127</v>
      </c>
      <c r="H134" s="218">
        <v>9.0090000000000003</v>
      </c>
      <c r="I134" s="219"/>
      <c r="J134" s="220">
        <f>ROUND(I134*H134,2)</f>
        <v>0</v>
      </c>
      <c r="K134" s="221"/>
      <c r="L134" s="43"/>
      <c r="M134" s="222" t="s">
        <v>1</v>
      </c>
      <c r="N134" s="223" t="s">
        <v>41</v>
      </c>
      <c r="O134" s="90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6" t="s">
        <v>128</v>
      </c>
      <c r="AT134" s="226" t="s">
        <v>124</v>
      </c>
      <c r="AU134" s="226" t="s">
        <v>86</v>
      </c>
      <c r="AY134" s="16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6" t="s">
        <v>84</v>
      </c>
      <c r="BK134" s="227">
        <f>ROUND(I134*H134,2)</f>
        <v>0</v>
      </c>
      <c r="BL134" s="16" t="s">
        <v>128</v>
      </c>
      <c r="BM134" s="226" t="s">
        <v>128</v>
      </c>
    </row>
    <row r="135" s="13" customFormat="1">
      <c r="A135" s="13"/>
      <c r="B135" s="228"/>
      <c r="C135" s="229"/>
      <c r="D135" s="230" t="s">
        <v>129</v>
      </c>
      <c r="E135" s="231" t="s">
        <v>1</v>
      </c>
      <c r="F135" s="232" t="s">
        <v>134</v>
      </c>
      <c r="G135" s="229"/>
      <c r="H135" s="233">
        <v>9.0090000000000003</v>
      </c>
      <c r="I135" s="234"/>
      <c r="J135" s="229"/>
      <c r="K135" s="229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129</v>
      </c>
      <c r="AU135" s="239" t="s">
        <v>86</v>
      </c>
      <c r="AV135" s="13" t="s">
        <v>86</v>
      </c>
      <c r="AW135" s="13" t="s">
        <v>32</v>
      </c>
      <c r="AX135" s="13" t="s">
        <v>76</v>
      </c>
      <c r="AY135" s="239" t="s">
        <v>122</v>
      </c>
    </row>
    <row r="136" s="14" customFormat="1">
      <c r="A136" s="14"/>
      <c r="B136" s="240"/>
      <c r="C136" s="241"/>
      <c r="D136" s="230" t="s">
        <v>129</v>
      </c>
      <c r="E136" s="242" t="s">
        <v>1</v>
      </c>
      <c r="F136" s="243" t="s">
        <v>131</v>
      </c>
      <c r="G136" s="241"/>
      <c r="H136" s="244">
        <v>9.0090000000000003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129</v>
      </c>
      <c r="AU136" s="250" t="s">
        <v>86</v>
      </c>
      <c r="AV136" s="14" t="s">
        <v>128</v>
      </c>
      <c r="AW136" s="14" t="s">
        <v>32</v>
      </c>
      <c r="AX136" s="14" t="s">
        <v>84</v>
      </c>
      <c r="AY136" s="250" t="s">
        <v>122</v>
      </c>
    </row>
    <row r="137" s="2" customFormat="1" ht="37.8" customHeight="1">
      <c r="A137" s="37"/>
      <c r="B137" s="38"/>
      <c r="C137" s="214" t="s">
        <v>81</v>
      </c>
      <c r="D137" s="214" t="s">
        <v>124</v>
      </c>
      <c r="E137" s="215" t="s">
        <v>135</v>
      </c>
      <c r="F137" s="216" t="s">
        <v>136</v>
      </c>
      <c r="G137" s="217" t="s">
        <v>127</v>
      </c>
      <c r="H137" s="218">
        <v>28.353000000000002</v>
      </c>
      <c r="I137" s="219"/>
      <c r="J137" s="220">
        <f>ROUND(I137*H137,2)</f>
        <v>0</v>
      </c>
      <c r="K137" s="221"/>
      <c r="L137" s="43"/>
      <c r="M137" s="222" t="s">
        <v>1</v>
      </c>
      <c r="N137" s="223" t="s">
        <v>41</v>
      </c>
      <c r="O137" s="90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6" t="s">
        <v>128</v>
      </c>
      <c r="AT137" s="226" t="s">
        <v>124</v>
      </c>
      <c r="AU137" s="226" t="s">
        <v>86</v>
      </c>
      <c r="AY137" s="16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6" t="s">
        <v>84</v>
      </c>
      <c r="BK137" s="227">
        <f>ROUND(I137*H137,2)</f>
        <v>0</v>
      </c>
      <c r="BL137" s="16" t="s">
        <v>128</v>
      </c>
      <c r="BM137" s="226" t="s">
        <v>137</v>
      </c>
    </row>
    <row r="138" s="13" customFormat="1">
      <c r="A138" s="13"/>
      <c r="B138" s="228"/>
      <c r="C138" s="229"/>
      <c r="D138" s="230" t="s">
        <v>129</v>
      </c>
      <c r="E138" s="231" t="s">
        <v>1</v>
      </c>
      <c r="F138" s="232" t="s">
        <v>138</v>
      </c>
      <c r="G138" s="229"/>
      <c r="H138" s="233">
        <v>28.353000000000002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129</v>
      </c>
      <c r="AU138" s="239" t="s">
        <v>86</v>
      </c>
      <c r="AV138" s="13" t="s">
        <v>86</v>
      </c>
      <c r="AW138" s="13" t="s">
        <v>32</v>
      </c>
      <c r="AX138" s="13" t="s">
        <v>76</v>
      </c>
      <c r="AY138" s="239" t="s">
        <v>122</v>
      </c>
    </row>
    <row r="139" s="14" customFormat="1">
      <c r="A139" s="14"/>
      <c r="B139" s="240"/>
      <c r="C139" s="241"/>
      <c r="D139" s="230" t="s">
        <v>129</v>
      </c>
      <c r="E139" s="242" t="s">
        <v>1</v>
      </c>
      <c r="F139" s="243" t="s">
        <v>131</v>
      </c>
      <c r="G139" s="241"/>
      <c r="H139" s="244">
        <v>28.353000000000002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129</v>
      </c>
      <c r="AU139" s="250" t="s">
        <v>86</v>
      </c>
      <c r="AV139" s="14" t="s">
        <v>128</v>
      </c>
      <c r="AW139" s="14" t="s">
        <v>32</v>
      </c>
      <c r="AX139" s="14" t="s">
        <v>84</v>
      </c>
      <c r="AY139" s="250" t="s">
        <v>122</v>
      </c>
    </row>
    <row r="140" s="2" customFormat="1" ht="24.15" customHeight="1">
      <c r="A140" s="37"/>
      <c r="B140" s="38"/>
      <c r="C140" s="214" t="s">
        <v>128</v>
      </c>
      <c r="D140" s="214" t="s">
        <v>124</v>
      </c>
      <c r="E140" s="215" t="s">
        <v>139</v>
      </c>
      <c r="F140" s="216" t="s">
        <v>140</v>
      </c>
      <c r="G140" s="217" t="s">
        <v>141</v>
      </c>
      <c r="H140" s="218">
        <v>51.034999999999997</v>
      </c>
      <c r="I140" s="219"/>
      <c r="J140" s="220">
        <f>ROUND(I140*H140,2)</f>
        <v>0</v>
      </c>
      <c r="K140" s="221"/>
      <c r="L140" s="43"/>
      <c r="M140" s="222" t="s">
        <v>1</v>
      </c>
      <c r="N140" s="223" t="s">
        <v>41</v>
      </c>
      <c r="O140" s="90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6" t="s">
        <v>128</v>
      </c>
      <c r="AT140" s="226" t="s">
        <v>124</v>
      </c>
      <c r="AU140" s="226" t="s">
        <v>86</v>
      </c>
      <c r="AY140" s="16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84</v>
      </c>
      <c r="BK140" s="227">
        <f>ROUND(I140*H140,2)</f>
        <v>0</v>
      </c>
      <c r="BL140" s="16" t="s">
        <v>128</v>
      </c>
      <c r="BM140" s="226" t="s">
        <v>142</v>
      </c>
    </row>
    <row r="141" s="13" customFormat="1">
      <c r="A141" s="13"/>
      <c r="B141" s="228"/>
      <c r="C141" s="229"/>
      <c r="D141" s="230" t="s">
        <v>129</v>
      </c>
      <c r="E141" s="231" t="s">
        <v>1</v>
      </c>
      <c r="F141" s="232" t="s">
        <v>143</v>
      </c>
      <c r="G141" s="229"/>
      <c r="H141" s="233">
        <v>51.034999999999997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129</v>
      </c>
      <c r="AU141" s="239" t="s">
        <v>86</v>
      </c>
      <c r="AV141" s="13" t="s">
        <v>86</v>
      </c>
      <c r="AW141" s="13" t="s">
        <v>32</v>
      </c>
      <c r="AX141" s="13" t="s">
        <v>76</v>
      </c>
      <c r="AY141" s="239" t="s">
        <v>122</v>
      </c>
    </row>
    <row r="142" s="14" customFormat="1">
      <c r="A142" s="14"/>
      <c r="B142" s="240"/>
      <c r="C142" s="241"/>
      <c r="D142" s="230" t="s">
        <v>129</v>
      </c>
      <c r="E142" s="242" t="s">
        <v>1</v>
      </c>
      <c r="F142" s="243" t="s">
        <v>131</v>
      </c>
      <c r="G142" s="241"/>
      <c r="H142" s="244">
        <v>51.034999999999997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129</v>
      </c>
      <c r="AU142" s="250" t="s">
        <v>86</v>
      </c>
      <c r="AV142" s="14" t="s">
        <v>128</v>
      </c>
      <c r="AW142" s="14" t="s">
        <v>32</v>
      </c>
      <c r="AX142" s="14" t="s">
        <v>84</v>
      </c>
      <c r="AY142" s="250" t="s">
        <v>122</v>
      </c>
    </row>
    <row r="143" s="2" customFormat="1" ht="16.5" customHeight="1">
      <c r="A143" s="37"/>
      <c r="B143" s="38"/>
      <c r="C143" s="214" t="s">
        <v>144</v>
      </c>
      <c r="D143" s="214" t="s">
        <v>124</v>
      </c>
      <c r="E143" s="215" t="s">
        <v>145</v>
      </c>
      <c r="F143" s="216" t="s">
        <v>146</v>
      </c>
      <c r="G143" s="217" t="s">
        <v>127</v>
      </c>
      <c r="H143" s="218">
        <v>28.353000000000002</v>
      </c>
      <c r="I143" s="219"/>
      <c r="J143" s="220">
        <f>ROUND(I143*H143,2)</f>
        <v>0</v>
      </c>
      <c r="K143" s="221"/>
      <c r="L143" s="43"/>
      <c r="M143" s="222" t="s">
        <v>1</v>
      </c>
      <c r="N143" s="223" t="s">
        <v>41</v>
      </c>
      <c r="O143" s="90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6" t="s">
        <v>128</v>
      </c>
      <c r="AT143" s="226" t="s">
        <v>124</v>
      </c>
      <c r="AU143" s="226" t="s">
        <v>86</v>
      </c>
      <c r="AY143" s="16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6" t="s">
        <v>84</v>
      </c>
      <c r="BK143" s="227">
        <f>ROUND(I143*H143,2)</f>
        <v>0</v>
      </c>
      <c r="BL143" s="16" t="s">
        <v>128</v>
      </c>
      <c r="BM143" s="226" t="s">
        <v>147</v>
      </c>
    </row>
    <row r="144" s="2" customFormat="1" ht="24.15" customHeight="1">
      <c r="A144" s="37"/>
      <c r="B144" s="38"/>
      <c r="C144" s="214" t="s">
        <v>137</v>
      </c>
      <c r="D144" s="214" t="s">
        <v>124</v>
      </c>
      <c r="E144" s="215" t="s">
        <v>148</v>
      </c>
      <c r="F144" s="216" t="s">
        <v>149</v>
      </c>
      <c r="G144" s="217" t="s">
        <v>150</v>
      </c>
      <c r="H144" s="218">
        <v>12.9</v>
      </c>
      <c r="I144" s="219"/>
      <c r="J144" s="220">
        <f>ROUND(I144*H144,2)</f>
        <v>0</v>
      </c>
      <c r="K144" s="221"/>
      <c r="L144" s="43"/>
      <c r="M144" s="222" t="s">
        <v>1</v>
      </c>
      <c r="N144" s="223" t="s">
        <v>41</v>
      </c>
      <c r="O144" s="90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6" t="s">
        <v>128</v>
      </c>
      <c r="AT144" s="226" t="s">
        <v>124</v>
      </c>
      <c r="AU144" s="226" t="s">
        <v>86</v>
      </c>
      <c r="AY144" s="16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6" t="s">
        <v>84</v>
      </c>
      <c r="BK144" s="227">
        <f>ROUND(I144*H144,2)</f>
        <v>0</v>
      </c>
      <c r="BL144" s="16" t="s">
        <v>128</v>
      </c>
      <c r="BM144" s="226" t="s">
        <v>8</v>
      </c>
    </row>
    <row r="145" s="13" customFormat="1">
      <c r="A145" s="13"/>
      <c r="B145" s="228"/>
      <c r="C145" s="229"/>
      <c r="D145" s="230" t="s">
        <v>129</v>
      </c>
      <c r="E145" s="231" t="s">
        <v>1</v>
      </c>
      <c r="F145" s="232" t="s">
        <v>151</v>
      </c>
      <c r="G145" s="229"/>
      <c r="H145" s="233">
        <v>12.9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129</v>
      </c>
      <c r="AU145" s="239" t="s">
        <v>86</v>
      </c>
      <c r="AV145" s="13" t="s">
        <v>86</v>
      </c>
      <c r="AW145" s="13" t="s">
        <v>32</v>
      </c>
      <c r="AX145" s="13" t="s">
        <v>76</v>
      </c>
      <c r="AY145" s="239" t="s">
        <v>122</v>
      </c>
    </row>
    <row r="146" s="14" customFormat="1">
      <c r="A146" s="14"/>
      <c r="B146" s="240"/>
      <c r="C146" s="241"/>
      <c r="D146" s="230" t="s">
        <v>129</v>
      </c>
      <c r="E146" s="242" t="s">
        <v>1</v>
      </c>
      <c r="F146" s="243" t="s">
        <v>131</v>
      </c>
      <c r="G146" s="241"/>
      <c r="H146" s="244">
        <v>12.9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129</v>
      </c>
      <c r="AU146" s="250" t="s">
        <v>86</v>
      </c>
      <c r="AV146" s="14" t="s">
        <v>128</v>
      </c>
      <c r="AW146" s="14" t="s">
        <v>32</v>
      </c>
      <c r="AX146" s="14" t="s">
        <v>84</v>
      </c>
      <c r="AY146" s="250" t="s">
        <v>122</v>
      </c>
    </row>
    <row r="147" s="2" customFormat="1" ht="24.15" customHeight="1">
      <c r="A147" s="37"/>
      <c r="B147" s="38"/>
      <c r="C147" s="214" t="s">
        <v>152</v>
      </c>
      <c r="D147" s="214" t="s">
        <v>124</v>
      </c>
      <c r="E147" s="215" t="s">
        <v>153</v>
      </c>
      <c r="F147" s="216" t="s">
        <v>154</v>
      </c>
      <c r="G147" s="217" t="s">
        <v>150</v>
      </c>
      <c r="H147" s="218">
        <v>12.9</v>
      </c>
      <c r="I147" s="219"/>
      <c r="J147" s="220">
        <f>ROUND(I147*H147,2)</f>
        <v>0</v>
      </c>
      <c r="K147" s="221"/>
      <c r="L147" s="43"/>
      <c r="M147" s="222" t="s">
        <v>1</v>
      </c>
      <c r="N147" s="223" t="s">
        <v>41</v>
      </c>
      <c r="O147" s="90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6" t="s">
        <v>128</v>
      </c>
      <c r="AT147" s="226" t="s">
        <v>124</v>
      </c>
      <c r="AU147" s="226" t="s">
        <v>86</v>
      </c>
      <c r="AY147" s="16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6" t="s">
        <v>84</v>
      </c>
      <c r="BK147" s="227">
        <f>ROUND(I147*H147,2)</f>
        <v>0</v>
      </c>
      <c r="BL147" s="16" t="s">
        <v>128</v>
      </c>
      <c r="BM147" s="226" t="s">
        <v>155</v>
      </c>
    </row>
    <row r="148" s="2" customFormat="1" ht="16.5" customHeight="1">
      <c r="A148" s="37"/>
      <c r="B148" s="38"/>
      <c r="C148" s="251" t="s">
        <v>142</v>
      </c>
      <c r="D148" s="251" t="s">
        <v>156</v>
      </c>
      <c r="E148" s="252" t="s">
        <v>157</v>
      </c>
      <c r="F148" s="253" t="s">
        <v>158</v>
      </c>
      <c r="G148" s="254" t="s">
        <v>159</v>
      </c>
      <c r="H148" s="255">
        <v>0.25800000000000001</v>
      </c>
      <c r="I148" s="256"/>
      <c r="J148" s="257">
        <f>ROUND(I148*H148,2)</f>
        <v>0</v>
      </c>
      <c r="K148" s="258"/>
      <c r="L148" s="259"/>
      <c r="M148" s="260" t="s">
        <v>1</v>
      </c>
      <c r="N148" s="261" t="s">
        <v>41</v>
      </c>
      <c r="O148" s="90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6" t="s">
        <v>142</v>
      </c>
      <c r="AT148" s="226" t="s">
        <v>156</v>
      </c>
      <c r="AU148" s="226" t="s">
        <v>86</v>
      </c>
      <c r="AY148" s="16" t="s">
        <v>122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6" t="s">
        <v>84</v>
      </c>
      <c r="BK148" s="227">
        <f>ROUND(I148*H148,2)</f>
        <v>0</v>
      </c>
      <c r="BL148" s="16" t="s">
        <v>128</v>
      </c>
      <c r="BM148" s="226" t="s">
        <v>160</v>
      </c>
    </row>
    <row r="149" s="13" customFormat="1">
      <c r="A149" s="13"/>
      <c r="B149" s="228"/>
      <c r="C149" s="229"/>
      <c r="D149" s="230" t="s">
        <v>129</v>
      </c>
      <c r="E149" s="231" t="s">
        <v>1</v>
      </c>
      <c r="F149" s="232" t="s">
        <v>161</v>
      </c>
      <c r="G149" s="229"/>
      <c r="H149" s="233">
        <v>0.25800000000000001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129</v>
      </c>
      <c r="AU149" s="239" t="s">
        <v>86</v>
      </c>
      <c r="AV149" s="13" t="s">
        <v>86</v>
      </c>
      <c r="AW149" s="13" t="s">
        <v>32</v>
      </c>
      <c r="AX149" s="13" t="s">
        <v>76</v>
      </c>
      <c r="AY149" s="239" t="s">
        <v>122</v>
      </c>
    </row>
    <row r="150" s="14" customFormat="1">
      <c r="A150" s="14"/>
      <c r="B150" s="240"/>
      <c r="C150" s="241"/>
      <c r="D150" s="230" t="s">
        <v>129</v>
      </c>
      <c r="E150" s="242" t="s">
        <v>1</v>
      </c>
      <c r="F150" s="243" t="s">
        <v>131</v>
      </c>
      <c r="G150" s="241"/>
      <c r="H150" s="244">
        <v>0.25800000000000001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129</v>
      </c>
      <c r="AU150" s="250" t="s">
        <v>86</v>
      </c>
      <c r="AV150" s="14" t="s">
        <v>128</v>
      </c>
      <c r="AW150" s="14" t="s">
        <v>32</v>
      </c>
      <c r="AX150" s="14" t="s">
        <v>84</v>
      </c>
      <c r="AY150" s="250" t="s">
        <v>122</v>
      </c>
    </row>
    <row r="151" s="2" customFormat="1" ht="24.15" customHeight="1">
      <c r="A151" s="37"/>
      <c r="B151" s="38"/>
      <c r="C151" s="214" t="s">
        <v>162</v>
      </c>
      <c r="D151" s="214" t="s">
        <v>124</v>
      </c>
      <c r="E151" s="215" t="s">
        <v>163</v>
      </c>
      <c r="F151" s="216" t="s">
        <v>164</v>
      </c>
      <c r="G151" s="217" t="s">
        <v>150</v>
      </c>
      <c r="H151" s="218">
        <v>12.9</v>
      </c>
      <c r="I151" s="219"/>
      <c r="J151" s="220">
        <f>ROUND(I151*H151,2)</f>
        <v>0</v>
      </c>
      <c r="K151" s="221"/>
      <c r="L151" s="43"/>
      <c r="M151" s="222" t="s">
        <v>1</v>
      </c>
      <c r="N151" s="223" t="s">
        <v>41</v>
      </c>
      <c r="O151" s="90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6" t="s">
        <v>128</v>
      </c>
      <c r="AT151" s="226" t="s">
        <v>124</v>
      </c>
      <c r="AU151" s="226" t="s">
        <v>86</v>
      </c>
      <c r="AY151" s="16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6" t="s">
        <v>84</v>
      </c>
      <c r="BK151" s="227">
        <f>ROUND(I151*H151,2)</f>
        <v>0</v>
      </c>
      <c r="BL151" s="16" t="s">
        <v>128</v>
      </c>
      <c r="BM151" s="226" t="s">
        <v>165</v>
      </c>
    </row>
    <row r="152" s="12" customFormat="1" ht="22.8" customHeight="1">
      <c r="A152" s="12"/>
      <c r="B152" s="198"/>
      <c r="C152" s="199"/>
      <c r="D152" s="200" t="s">
        <v>75</v>
      </c>
      <c r="E152" s="212" t="s">
        <v>86</v>
      </c>
      <c r="F152" s="212" t="s">
        <v>166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SUM(P153:P163)</f>
        <v>0</v>
      </c>
      <c r="Q152" s="206"/>
      <c r="R152" s="207">
        <f>SUM(R153:R163)</f>
        <v>0</v>
      </c>
      <c r="S152" s="206"/>
      <c r="T152" s="208">
        <f>SUM(T153:T163)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84</v>
      </c>
      <c r="AT152" s="210" t="s">
        <v>75</v>
      </c>
      <c r="AU152" s="210" t="s">
        <v>84</v>
      </c>
      <c r="AY152" s="209" t="s">
        <v>122</v>
      </c>
      <c r="BK152" s="211">
        <f>SUM(BK153:BK163)</f>
        <v>0</v>
      </c>
    </row>
    <row r="153" s="2" customFormat="1" ht="24.15" customHeight="1">
      <c r="A153" s="37"/>
      <c r="B153" s="38"/>
      <c r="C153" s="214" t="s">
        <v>147</v>
      </c>
      <c r="D153" s="214" t="s">
        <v>124</v>
      </c>
      <c r="E153" s="215" t="s">
        <v>167</v>
      </c>
      <c r="F153" s="216" t="s">
        <v>168</v>
      </c>
      <c r="G153" s="217" t="s">
        <v>127</v>
      </c>
      <c r="H153" s="218">
        <v>10.231</v>
      </c>
      <c r="I153" s="219"/>
      <c r="J153" s="220">
        <f>ROUND(I153*H153,2)</f>
        <v>0</v>
      </c>
      <c r="K153" s="221"/>
      <c r="L153" s="43"/>
      <c r="M153" s="222" t="s">
        <v>1</v>
      </c>
      <c r="N153" s="223" t="s">
        <v>41</v>
      </c>
      <c r="O153" s="90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6" t="s">
        <v>128</v>
      </c>
      <c r="AT153" s="226" t="s">
        <v>124</v>
      </c>
      <c r="AU153" s="226" t="s">
        <v>86</v>
      </c>
      <c r="AY153" s="16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6" t="s">
        <v>84</v>
      </c>
      <c r="BK153" s="227">
        <f>ROUND(I153*H153,2)</f>
        <v>0</v>
      </c>
      <c r="BL153" s="16" t="s">
        <v>128</v>
      </c>
      <c r="BM153" s="226" t="s">
        <v>169</v>
      </c>
    </row>
    <row r="154" s="13" customFormat="1">
      <c r="A154" s="13"/>
      <c r="B154" s="228"/>
      <c r="C154" s="229"/>
      <c r="D154" s="230" t="s">
        <v>129</v>
      </c>
      <c r="E154" s="231" t="s">
        <v>1</v>
      </c>
      <c r="F154" s="232" t="s">
        <v>170</v>
      </c>
      <c r="G154" s="229"/>
      <c r="H154" s="233">
        <v>8.0079999999999991</v>
      </c>
      <c r="I154" s="234"/>
      <c r="J154" s="229"/>
      <c r="K154" s="229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129</v>
      </c>
      <c r="AU154" s="239" t="s">
        <v>86</v>
      </c>
      <c r="AV154" s="13" t="s">
        <v>86</v>
      </c>
      <c r="AW154" s="13" t="s">
        <v>32</v>
      </c>
      <c r="AX154" s="13" t="s">
        <v>76</v>
      </c>
      <c r="AY154" s="239" t="s">
        <v>122</v>
      </c>
    </row>
    <row r="155" s="13" customFormat="1">
      <c r="A155" s="13"/>
      <c r="B155" s="228"/>
      <c r="C155" s="229"/>
      <c r="D155" s="230" t="s">
        <v>129</v>
      </c>
      <c r="E155" s="231" t="s">
        <v>1</v>
      </c>
      <c r="F155" s="232" t="s">
        <v>171</v>
      </c>
      <c r="G155" s="229"/>
      <c r="H155" s="233">
        <v>2.2229999999999999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129</v>
      </c>
      <c r="AU155" s="239" t="s">
        <v>86</v>
      </c>
      <c r="AV155" s="13" t="s">
        <v>86</v>
      </c>
      <c r="AW155" s="13" t="s">
        <v>32</v>
      </c>
      <c r="AX155" s="13" t="s">
        <v>76</v>
      </c>
      <c r="AY155" s="239" t="s">
        <v>122</v>
      </c>
    </row>
    <row r="156" s="14" customFormat="1">
      <c r="A156" s="14"/>
      <c r="B156" s="240"/>
      <c r="C156" s="241"/>
      <c r="D156" s="230" t="s">
        <v>129</v>
      </c>
      <c r="E156" s="242" t="s">
        <v>1</v>
      </c>
      <c r="F156" s="243" t="s">
        <v>131</v>
      </c>
      <c r="G156" s="241"/>
      <c r="H156" s="244">
        <v>10.230999999999998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129</v>
      </c>
      <c r="AU156" s="250" t="s">
        <v>86</v>
      </c>
      <c r="AV156" s="14" t="s">
        <v>128</v>
      </c>
      <c r="AW156" s="14" t="s">
        <v>32</v>
      </c>
      <c r="AX156" s="14" t="s">
        <v>84</v>
      </c>
      <c r="AY156" s="250" t="s">
        <v>122</v>
      </c>
    </row>
    <row r="157" s="2" customFormat="1" ht="16.5" customHeight="1">
      <c r="A157" s="37"/>
      <c r="B157" s="38"/>
      <c r="C157" s="214" t="s">
        <v>172</v>
      </c>
      <c r="D157" s="214" t="s">
        <v>124</v>
      </c>
      <c r="E157" s="215" t="s">
        <v>173</v>
      </c>
      <c r="F157" s="216" t="s">
        <v>174</v>
      </c>
      <c r="G157" s="217" t="s">
        <v>150</v>
      </c>
      <c r="H157" s="218">
        <v>18.815999999999999</v>
      </c>
      <c r="I157" s="219"/>
      <c r="J157" s="220">
        <f>ROUND(I157*H157,2)</f>
        <v>0</v>
      </c>
      <c r="K157" s="221"/>
      <c r="L157" s="43"/>
      <c r="M157" s="222" t="s">
        <v>1</v>
      </c>
      <c r="N157" s="223" t="s">
        <v>41</v>
      </c>
      <c r="O157" s="90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6" t="s">
        <v>128</v>
      </c>
      <c r="AT157" s="226" t="s">
        <v>124</v>
      </c>
      <c r="AU157" s="226" t="s">
        <v>86</v>
      </c>
      <c r="AY157" s="16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6" t="s">
        <v>84</v>
      </c>
      <c r="BK157" s="227">
        <f>ROUND(I157*H157,2)</f>
        <v>0</v>
      </c>
      <c r="BL157" s="16" t="s">
        <v>128</v>
      </c>
      <c r="BM157" s="226" t="s">
        <v>175</v>
      </c>
    </row>
    <row r="158" s="13" customFormat="1">
      <c r="A158" s="13"/>
      <c r="B158" s="228"/>
      <c r="C158" s="229"/>
      <c r="D158" s="230" t="s">
        <v>129</v>
      </c>
      <c r="E158" s="231" t="s">
        <v>1</v>
      </c>
      <c r="F158" s="232" t="s">
        <v>176</v>
      </c>
      <c r="G158" s="229"/>
      <c r="H158" s="233">
        <v>18.815999999999999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129</v>
      </c>
      <c r="AU158" s="239" t="s">
        <v>86</v>
      </c>
      <c r="AV158" s="13" t="s">
        <v>86</v>
      </c>
      <c r="AW158" s="13" t="s">
        <v>32</v>
      </c>
      <c r="AX158" s="13" t="s">
        <v>76</v>
      </c>
      <c r="AY158" s="239" t="s">
        <v>122</v>
      </c>
    </row>
    <row r="159" s="14" customFormat="1">
      <c r="A159" s="14"/>
      <c r="B159" s="240"/>
      <c r="C159" s="241"/>
      <c r="D159" s="230" t="s">
        <v>129</v>
      </c>
      <c r="E159" s="242" t="s">
        <v>1</v>
      </c>
      <c r="F159" s="243" t="s">
        <v>131</v>
      </c>
      <c r="G159" s="241"/>
      <c r="H159" s="244">
        <v>18.815999999999999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129</v>
      </c>
      <c r="AU159" s="250" t="s">
        <v>86</v>
      </c>
      <c r="AV159" s="14" t="s">
        <v>128</v>
      </c>
      <c r="AW159" s="14" t="s">
        <v>32</v>
      </c>
      <c r="AX159" s="14" t="s">
        <v>84</v>
      </c>
      <c r="AY159" s="250" t="s">
        <v>122</v>
      </c>
    </row>
    <row r="160" s="2" customFormat="1" ht="16.5" customHeight="1">
      <c r="A160" s="37"/>
      <c r="B160" s="38"/>
      <c r="C160" s="214" t="s">
        <v>8</v>
      </c>
      <c r="D160" s="214" t="s">
        <v>124</v>
      </c>
      <c r="E160" s="215" t="s">
        <v>177</v>
      </c>
      <c r="F160" s="216" t="s">
        <v>178</v>
      </c>
      <c r="G160" s="217" t="s">
        <v>150</v>
      </c>
      <c r="H160" s="218">
        <v>18.815999999999999</v>
      </c>
      <c r="I160" s="219"/>
      <c r="J160" s="220">
        <f>ROUND(I160*H160,2)</f>
        <v>0</v>
      </c>
      <c r="K160" s="221"/>
      <c r="L160" s="43"/>
      <c r="M160" s="222" t="s">
        <v>1</v>
      </c>
      <c r="N160" s="223" t="s">
        <v>41</v>
      </c>
      <c r="O160" s="90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6" t="s">
        <v>128</v>
      </c>
      <c r="AT160" s="226" t="s">
        <v>124</v>
      </c>
      <c r="AU160" s="226" t="s">
        <v>86</v>
      </c>
      <c r="AY160" s="16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6" t="s">
        <v>84</v>
      </c>
      <c r="BK160" s="227">
        <f>ROUND(I160*H160,2)</f>
        <v>0</v>
      </c>
      <c r="BL160" s="16" t="s">
        <v>128</v>
      </c>
      <c r="BM160" s="226" t="s">
        <v>179</v>
      </c>
    </row>
    <row r="161" s="2" customFormat="1" ht="21.75" customHeight="1">
      <c r="A161" s="37"/>
      <c r="B161" s="38"/>
      <c r="C161" s="214" t="s">
        <v>180</v>
      </c>
      <c r="D161" s="214" t="s">
        <v>124</v>
      </c>
      <c r="E161" s="215" t="s">
        <v>181</v>
      </c>
      <c r="F161" s="216" t="s">
        <v>182</v>
      </c>
      <c r="G161" s="217" t="s">
        <v>141</v>
      </c>
      <c r="H161" s="218">
        <v>0.49199999999999999</v>
      </c>
      <c r="I161" s="219"/>
      <c r="J161" s="220">
        <f>ROUND(I161*H161,2)</f>
        <v>0</v>
      </c>
      <c r="K161" s="221"/>
      <c r="L161" s="43"/>
      <c r="M161" s="222" t="s">
        <v>1</v>
      </c>
      <c r="N161" s="223" t="s">
        <v>41</v>
      </c>
      <c r="O161" s="90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6" t="s">
        <v>128</v>
      </c>
      <c r="AT161" s="226" t="s">
        <v>124</v>
      </c>
      <c r="AU161" s="226" t="s">
        <v>86</v>
      </c>
      <c r="AY161" s="16" t="s">
        <v>122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6" t="s">
        <v>84</v>
      </c>
      <c r="BK161" s="227">
        <f>ROUND(I161*H161,2)</f>
        <v>0</v>
      </c>
      <c r="BL161" s="16" t="s">
        <v>128</v>
      </c>
      <c r="BM161" s="226" t="s">
        <v>183</v>
      </c>
    </row>
    <row r="162" s="13" customFormat="1">
      <c r="A162" s="13"/>
      <c r="B162" s="228"/>
      <c r="C162" s="229"/>
      <c r="D162" s="230" t="s">
        <v>129</v>
      </c>
      <c r="E162" s="231" t="s">
        <v>1</v>
      </c>
      <c r="F162" s="232" t="s">
        <v>184</v>
      </c>
      <c r="G162" s="229"/>
      <c r="H162" s="233">
        <v>0.49199999999999999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129</v>
      </c>
      <c r="AU162" s="239" t="s">
        <v>86</v>
      </c>
      <c r="AV162" s="13" t="s">
        <v>86</v>
      </c>
      <c r="AW162" s="13" t="s">
        <v>32</v>
      </c>
      <c r="AX162" s="13" t="s">
        <v>76</v>
      </c>
      <c r="AY162" s="239" t="s">
        <v>122</v>
      </c>
    </row>
    <row r="163" s="14" customFormat="1">
      <c r="A163" s="14"/>
      <c r="B163" s="240"/>
      <c r="C163" s="241"/>
      <c r="D163" s="230" t="s">
        <v>129</v>
      </c>
      <c r="E163" s="242" t="s">
        <v>1</v>
      </c>
      <c r="F163" s="243" t="s">
        <v>131</v>
      </c>
      <c r="G163" s="241"/>
      <c r="H163" s="244">
        <v>0.49199999999999999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129</v>
      </c>
      <c r="AU163" s="250" t="s">
        <v>86</v>
      </c>
      <c r="AV163" s="14" t="s">
        <v>128</v>
      </c>
      <c r="AW163" s="14" t="s">
        <v>32</v>
      </c>
      <c r="AX163" s="14" t="s">
        <v>84</v>
      </c>
      <c r="AY163" s="250" t="s">
        <v>122</v>
      </c>
    </row>
    <row r="164" s="12" customFormat="1" ht="22.8" customHeight="1">
      <c r="A164" s="12"/>
      <c r="B164" s="198"/>
      <c r="C164" s="199"/>
      <c r="D164" s="200" t="s">
        <v>75</v>
      </c>
      <c r="E164" s="212" t="s">
        <v>144</v>
      </c>
      <c r="F164" s="212" t="s">
        <v>185</v>
      </c>
      <c r="G164" s="199"/>
      <c r="H164" s="199"/>
      <c r="I164" s="202"/>
      <c r="J164" s="213">
        <f>BK164</f>
        <v>0</v>
      </c>
      <c r="K164" s="199"/>
      <c r="L164" s="204"/>
      <c r="M164" s="205"/>
      <c r="N164" s="206"/>
      <c r="O164" s="206"/>
      <c r="P164" s="207">
        <f>SUM(P165:P177)</f>
        <v>0</v>
      </c>
      <c r="Q164" s="206"/>
      <c r="R164" s="207">
        <f>SUM(R165:R177)</f>
        <v>0</v>
      </c>
      <c r="S164" s="206"/>
      <c r="T164" s="208">
        <f>SUM(T165:T177)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9" t="s">
        <v>84</v>
      </c>
      <c r="AT164" s="210" t="s">
        <v>75</v>
      </c>
      <c r="AU164" s="210" t="s">
        <v>84</v>
      </c>
      <c r="AY164" s="209" t="s">
        <v>122</v>
      </c>
      <c r="BK164" s="211">
        <f>SUM(BK165:BK177)</f>
        <v>0</v>
      </c>
    </row>
    <row r="165" s="2" customFormat="1" ht="21.75" customHeight="1">
      <c r="A165" s="37"/>
      <c r="B165" s="38"/>
      <c r="C165" s="214" t="s">
        <v>155</v>
      </c>
      <c r="D165" s="214" t="s">
        <v>124</v>
      </c>
      <c r="E165" s="215" t="s">
        <v>186</v>
      </c>
      <c r="F165" s="216" t="s">
        <v>187</v>
      </c>
      <c r="G165" s="217" t="s">
        <v>150</v>
      </c>
      <c r="H165" s="218">
        <v>49.960000000000001</v>
      </c>
      <c r="I165" s="219"/>
      <c r="J165" s="220">
        <f>ROUND(I165*H165,2)</f>
        <v>0</v>
      </c>
      <c r="K165" s="221"/>
      <c r="L165" s="43"/>
      <c r="M165" s="222" t="s">
        <v>1</v>
      </c>
      <c r="N165" s="223" t="s">
        <v>41</v>
      </c>
      <c r="O165" s="90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6" t="s">
        <v>128</v>
      </c>
      <c r="AT165" s="226" t="s">
        <v>124</v>
      </c>
      <c r="AU165" s="226" t="s">
        <v>86</v>
      </c>
      <c r="AY165" s="16" t="s">
        <v>122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6" t="s">
        <v>84</v>
      </c>
      <c r="BK165" s="227">
        <f>ROUND(I165*H165,2)</f>
        <v>0</v>
      </c>
      <c r="BL165" s="16" t="s">
        <v>128</v>
      </c>
      <c r="BM165" s="226" t="s">
        <v>188</v>
      </c>
    </row>
    <row r="166" s="13" customFormat="1">
      <c r="A166" s="13"/>
      <c r="B166" s="228"/>
      <c r="C166" s="229"/>
      <c r="D166" s="230" t="s">
        <v>129</v>
      </c>
      <c r="E166" s="231" t="s">
        <v>1</v>
      </c>
      <c r="F166" s="232" t="s">
        <v>189</v>
      </c>
      <c r="G166" s="229"/>
      <c r="H166" s="233">
        <v>49.960000000000001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129</v>
      </c>
      <c r="AU166" s="239" t="s">
        <v>86</v>
      </c>
      <c r="AV166" s="13" t="s">
        <v>86</v>
      </c>
      <c r="AW166" s="13" t="s">
        <v>32</v>
      </c>
      <c r="AX166" s="13" t="s">
        <v>76</v>
      </c>
      <c r="AY166" s="239" t="s">
        <v>122</v>
      </c>
    </row>
    <row r="167" s="14" customFormat="1">
      <c r="A167" s="14"/>
      <c r="B167" s="240"/>
      <c r="C167" s="241"/>
      <c r="D167" s="230" t="s">
        <v>129</v>
      </c>
      <c r="E167" s="242" t="s">
        <v>1</v>
      </c>
      <c r="F167" s="243" t="s">
        <v>131</v>
      </c>
      <c r="G167" s="241"/>
      <c r="H167" s="244">
        <v>49.960000000000001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129</v>
      </c>
      <c r="AU167" s="250" t="s">
        <v>86</v>
      </c>
      <c r="AV167" s="14" t="s">
        <v>128</v>
      </c>
      <c r="AW167" s="14" t="s">
        <v>32</v>
      </c>
      <c r="AX167" s="14" t="s">
        <v>84</v>
      </c>
      <c r="AY167" s="250" t="s">
        <v>122</v>
      </c>
    </row>
    <row r="168" s="2" customFormat="1" ht="24.15" customHeight="1">
      <c r="A168" s="37"/>
      <c r="B168" s="38"/>
      <c r="C168" s="214" t="s">
        <v>190</v>
      </c>
      <c r="D168" s="214" t="s">
        <v>124</v>
      </c>
      <c r="E168" s="215" t="s">
        <v>191</v>
      </c>
      <c r="F168" s="216" t="s">
        <v>192</v>
      </c>
      <c r="G168" s="217" t="s">
        <v>150</v>
      </c>
      <c r="H168" s="218">
        <v>22.800000000000001</v>
      </c>
      <c r="I168" s="219"/>
      <c r="J168" s="220">
        <f>ROUND(I168*H168,2)</f>
        <v>0</v>
      </c>
      <c r="K168" s="221"/>
      <c r="L168" s="43"/>
      <c r="M168" s="222" t="s">
        <v>1</v>
      </c>
      <c r="N168" s="223" t="s">
        <v>41</v>
      </c>
      <c r="O168" s="90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6" t="s">
        <v>128</v>
      </c>
      <c r="AT168" s="226" t="s">
        <v>124</v>
      </c>
      <c r="AU168" s="226" t="s">
        <v>86</v>
      </c>
      <c r="AY168" s="16" t="s">
        <v>122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6" t="s">
        <v>84</v>
      </c>
      <c r="BK168" s="227">
        <f>ROUND(I168*H168,2)</f>
        <v>0</v>
      </c>
      <c r="BL168" s="16" t="s">
        <v>128</v>
      </c>
      <c r="BM168" s="226" t="s">
        <v>193</v>
      </c>
    </row>
    <row r="169" s="13" customFormat="1">
      <c r="A169" s="13"/>
      <c r="B169" s="228"/>
      <c r="C169" s="229"/>
      <c r="D169" s="230" t="s">
        <v>129</v>
      </c>
      <c r="E169" s="231" t="s">
        <v>1</v>
      </c>
      <c r="F169" s="232" t="s">
        <v>194</v>
      </c>
      <c r="G169" s="229"/>
      <c r="H169" s="233">
        <v>29.100000000000001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129</v>
      </c>
      <c r="AU169" s="239" t="s">
        <v>86</v>
      </c>
      <c r="AV169" s="13" t="s">
        <v>86</v>
      </c>
      <c r="AW169" s="13" t="s">
        <v>32</v>
      </c>
      <c r="AX169" s="13" t="s">
        <v>76</v>
      </c>
      <c r="AY169" s="239" t="s">
        <v>122</v>
      </c>
    </row>
    <row r="170" s="13" customFormat="1">
      <c r="A170" s="13"/>
      <c r="B170" s="228"/>
      <c r="C170" s="229"/>
      <c r="D170" s="230" t="s">
        <v>129</v>
      </c>
      <c r="E170" s="231" t="s">
        <v>1</v>
      </c>
      <c r="F170" s="232" t="s">
        <v>195</v>
      </c>
      <c r="G170" s="229"/>
      <c r="H170" s="233">
        <v>-6.2999999999999998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129</v>
      </c>
      <c r="AU170" s="239" t="s">
        <v>86</v>
      </c>
      <c r="AV170" s="13" t="s">
        <v>86</v>
      </c>
      <c r="AW170" s="13" t="s">
        <v>32</v>
      </c>
      <c r="AX170" s="13" t="s">
        <v>76</v>
      </c>
      <c r="AY170" s="239" t="s">
        <v>122</v>
      </c>
    </row>
    <row r="171" s="14" customFormat="1">
      <c r="A171" s="14"/>
      <c r="B171" s="240"/>
      <c r="C171" s="241"/>
      <c r="D171" s="230" t="s">
        <v>129</v>
      </c>
      <c r="E171" s="242" t="s">
        <v>1</v>
      </c>
      <c r="F171" s="243" t="s">
        <v>131</v>
      </c>
      <c r="G171" s="241"/>
      <c r="H171" s="244">
        <v>22.800000000000001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129</v>
      </c>
      <c r="AU171" s="250" t="s">
        <v>86</v>
      </c>
      <c r="AV171" s="14" t="s">
        <v>128</v>
      </c>
      <c r="AW171" s="14" t="s">
        <v>32</v>
      </c>
      <c r="AX171" s="14" t="s">
        <v>84</v>
      </c>
      <c r="AY171" s="250" t="s">
        <v>122</v>
      </c>
    </row>
    <row r="172" s="2" customFormat="1" ht="24.15" customHeight="1">
      <c r="A172" s="37"/>
      <c r="B172" s="38"/>
      <c r="C172" s="214" t="s">
        <v>160</v>
      </c>
      <c r="D172" s="214" t="s">
        <v>124</v>
      </c>
      <c r="E172" s="215" t="s">
        <v>196</v>
      </c>
      <c r="F172" s="216" t="s">
        <v>197</v>
      </c>
      <c r="G172" s="217" t="s">
        <v>150</v>
      </c>
      <c r="H172" s="218">
        <v>27.16</v>
      </c>
      <c r="I172" s="219"/>
      <c r="J172" s="220">
        <f>ROUND(I172*H172,2)</f>
        <v>0</v>
      </c>
      <c r="K172" s="221"/>
      <c r="L172" s="43"/>
      <c r="M172" s="222" t="s">
        <v>1</v>
      </c>
      <c r="N172" s="223" t="s">
        <v>41</v>
      </c>
      <c r="O172" s="90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6" t="s">
        <v>128</v>
      </c>
      <c r="AT172" s="226" t="s">
        <v>124</v>
      </c>
      <c r="AU172" s="226" t="s">
        <v>86</v>
      </c>
      <c r="AY172" s="16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6" t="s">
        <v>84</v>
      </c>
      <c r="BK172" s="227">
        <f>ROUND(I172*H172,2)</f>
        <v>0</v>
      </c>
      <c r="BL172" s="16" t="s">
        <v>128</v>
      </c>
      <c r="BM172" s="226" t="s">
        <v>198</v>
      </c>
    </row>
    <row r="173" s="13" customFormat="1">
      <c r="A173" s="13"/>
      <c r="B173" s="228"/>
      <c r="C173" s="229"/>
      <c r="D173" s="230" t="s">
        <v>129</v>
      </c>
      <c r="E173" s="231" t="s">
        <v>1</v>
      </c>
      <c r="F173" s="232" t="s">
        <v>199</v>
      </c>
      <c r="G173" s="229"/>
      <c r="H173" s="233">
        <v>27.16</v>
      </c>
      <c r="I173" s="234"/>
      <c r="J173" s="229"/>
      <c r="K173" s="229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129</v>
      </c>
      <c r="AU173" s="239" t="s">
        <v>86</v>
      </c>
      <c r="AV173" s="13" t="s">
        <v>86</v>
      </c>
      <c r="AW173" s="13" t="s">
        <v>32</v>
      </c>
      <c r="AX173" s="13" t="s">
        <v>76</v>
      </c>
      <c r="AY173" s="239" t="s">
        <v>122</v>
      </c>
    </row>
    <row r="174" s="14" customFormat="1">
      <c r="A174" s="14"/>
      <c r="B174" s="240"/>
      <c r="C174" s="241"/>
      <c r="D174" s="230" t="s">
        <v>129</v>
      </c>
      <c r="E174" s="242" t="s">
        <v>1</v>
      </c>
      <c r="F174" s="243" t="s">
        <v>131</v>
      </c>
      <c r="G174" s="241"/>
      <c r="H174" s="244">
        <v>27.16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129</v>
      </c>
      <c r="AU174" s="250" t="s">
        <v>86</v>
      </c>
      <c r="AV174" s="14" t="s">
        <v>128</v>
      </c>
      <c r="AW174" s="14" t="s">
        <v>32</v>
      </c>
      <c r="AX174" s="14" t="s">
        <v>84</v>
      </c>
      <c r="AY174" s="250" t="s">
        <v>122</v>
      </c>
    </row>
    <row r="175" s="2" customFormat="1" ht="24.15" customHeight="1">
      <c r="A175" s="37"/>
      <c r="B175" s="38"/>
      <c r="C175" s="251" t="s">
        <v>200</v>
      </c>
      <c r="D175" s="251" t="s">
        <v>156</v>
      </c>
      <c r="E175" s="252" t="s">
        <v>201</v>
      </c>
      <c r="F175" s="253" t="s">
        <v>202</v>
      </c>
      <c r="G175" s="254" t="s">
        <v>150</v>
      </c>
      <c r="H175" s="255">
        <v>27.975000000000001</v>
      </c>
      <c r="I175" s="256"/>
      <c r="J175" s="257">
        <f>ROUND(I175*H175,2)</f>
        <v>0</v>
      </c>
      <c r="K175" s="258"/>
      <c r="L175" s="259"/>
      <c r="M175" s="260" t="s">
        <v>1</v>
      </c>
      <c r="N175" s="261" t="s">
        <v>41</v>
      </c>
      <c r="O175" s="90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6" t="s">
        <v>142</v>
      </c>
      <c r="AT175" s="226" t="s">
        <v>156</v>
      </c>
      <c r="AU175" s="226" t="s">
        <v>86</v>
      </c>
      <c r="AY175" s="16" t="s">
        <v>122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6" t="s">
        <v>84</v>
      </c>
      <c r="BK175" s="227">
        <f>ROUND(I175*H175,2)</f>
        <v>0</v>
      </c>
      <c r="BL175" s="16" t="s">
        <v>128</v>
      </c>
      <c r="BM175" s="226" t="s">
        <v>203</v>
      </c>
    </row>
    <row r="176" s="13" customFormat="1">
      <c r="A176" s="13"/>
      <c r="B176" s="228"/>
      <c r="C176" s="229"/>
      <c r="D176" s="230" t="s">
        <v>129</v>
      </c>
      <c r="E176" s="231" t="s">
        <v>1</v>
      </c>
      <c r="F176" s="232" t="s">
        <v>204</v>
      </c>
      <c r="G176" s="229"/>
      <c r="H176" s="233">
        <v>27.975000000000001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129</v>
      </c>
      <c r="AU176" s="239" t="s">
        <v>86</v>
      </c>
      <c r="AV176" s="13" t="s">
        <v>86</v>
      </c>
      <c r="AW176" s="13" t="s">
        <v>32</v>
      </c>
      <c r="AX176" s="13" t="s">
        <v>76</v>
      </c>
      <c r="AY176" s="239" t="s">
        <v>122</v>
      </c>
    </row>
    <row r="177" s="14" customFormat="1">
      <c r="A177" s="14"/>
      <c r="B177" s="240"/>
      <c r="C177" s="241"/>
      <c r="D177" s="230" t="s">
        <v>129</v>
      </c>
      <c r="E177" s="242" t="s">
        <v>1</v>
      </c>
      <c r="F177" s="243" t="s">
        <v>131</v>
      </c>
      <c r="G177" s="241"/>
      <c r="H177" s="244">
        <v>27.975000000000001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129</v>
      </c>
      <c r="AU177" s="250" t="s">
        <v>86</v>
      </c>
      <c r="AV177" s="14" t="s">
        <v>128</v>
      </c>
      <c r="AW177" s="14" t="s">
        <v>32</v>
      </c>
      <c r="AX177" s="14" t="s">
        <v>84</v>
      </c>
      <c r="AY177" s="250" t="s">
        <v>122</v>
      </c>
    </row>
    <row r="178" s="12" customFormat="1" ht="22.8" customHeight="1">
      <c r="A178" s="12"/>
      <c r="B178" s="198"/>
      <c r="C178" s="199"/>
      <c r="D178" s="200" t="s">
        <v>75</v>
      </c>
      <c r="E178" s="212" t="s">
        <v>162</v>
      </c>
      <c r="F178" s="212" t="s">
        <v>205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SUM(P179:P192)</f>
        <v>0</v>
      </c>
      <c r="Q178" s="206"/>
      <c r="R178" s="207">
        <f>SUM(R179:R192)</f>
        <v>0</v>
      </c>
      <c r="S178" s="206"/>
      <c r="T178" s="208">
        <f>SUM(T179:T192)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84</v>
      </c>
      <c r="AT178" s="210" t="s">
        <v>75</v>
      </c>
      <c r="AU178" s="210" t="s">
        <v>84</v>
      </c>
      <c r="AY178" s="209" t="s">
        <v>122</v>
      </c>
      <c r="BK178" s="211">
        <f>SUM(BK179:BK192)</f>
        <v>0</v>
      </c>
    </row>
    <row r="179" s="2" customFormat="1" ht="16.5" customHeight="1">
      <c r="A179" s="37"/>
      <c r="B179" s="38"/>
      <c r="C179" s="214" t="s">
        <v>165</v>
      </c>
      <c r="D179" s="214" t="s">
        <v>124</v>
      </c>
      <c r="E179" s="215" t="s">
        <v>206</v>
      </c>
      <c r="F179" s="216" t="s">
        <v>207</v>
      </c>
      <c r="G179" s="217" t="s">
        <v>208</v>
      </c>
      <c r="H179" s="218">
        <v>5</v>
      </c>
      <c r="I179" s="219"/>
      <c r="J179" s="220">
        <f>ROUND(I179*H179,2)</f>
        <v>0</v>
      </c>
      <c r="K179" s="221"/>
      <c r="L179" s="43"/>
      <c r="M179" s="222" t="s">
        <v>1</v>
      </c>
      <c r="N179" s="223" t="s">
        <v>41</v>
      </c>
      <c r="O179" s="90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6" t="s">
        <v>128</v>
      </c>
      <c r="AT179" s="226" t="s">
        <v>124</v>
      </c>
      <c r="AU179" s="226" t="s">
        <v>86</v>
      </c>
      <c r="AY179" s="16" t="s">
        <v>122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6" t="s">
        <v>84</v>
      </c>
      <c r="BK179" s="227">
        <f>ROUND(I179*H179,2)</f>
        <v>0</v>
      </c>
      <c r="BL179" s="16" t="s">
        <v>128</v>
      </c>
      <c r="BM179" s="226" t="s">
        <v>209</v>
      </c>
    </row>
    <row r="180" s="2" customFormat="1" ht="33" customHeight="1">
      <c r="A180" s="37"/>
      <c r="B180" s="38"/>
      <c r="C180" s="214" t="s">
        <v>210</v>
      </c>
      <c r="D180" s="214" t="s">
        <v>124</v>
      </c>
      <c r="E180" s="215" t="s">
        <v>211</v>
      </c>
      <c r="F180" s="216" t="s">
        <v>212</v>
      </c>
      <c r="G180" s="217" t="s">
        <v>213</v>
      </c>
      <c r="H180" s="218">
        <v>44.899999999999999</v>
      </c>
      <c r="I180" s="219"/>
      <c r="J180" s="220">
        <f>ROUND(I180*H180,2)</f>
        <v>0</v>
      </c>
      <c r="K180" s="221"/>
      <c r="L180" s="43"/>
      <c r="M180" s="222" t="s">
        <v>1</v>
      </c>
      <c r="N180" s="223" t="s">
        <v>41</v>
      </c>
      <c r="O180" s="90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6" t="s">
        <v>128</v>
      </c>
      <c r="AT180" s="226" t="s">
        <v>124</v>
      </c>
      <c r="AU180" s="226" t="s">
        <v>86</v>
      </c>
      <c r="AY180" s="16" t="s">
        <v>122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6" t="s">
        <v>84</v>
      </c>
      <c r="BK180" s="227">
        <f>ROUND(I180*H180,2)</f>
        <v>0</v>
      </c>
      <c r="BL180" s="16" t="s">
        <v>128</v>
      </c>
      <c r="BM180" s="226" t="s">
        <v>214</v>
      </c>
    </row>
    <row r="181" s="13" customFormat="1">
      <c r="A181" s="13"/>
      <c r="B181" s="228"/>
      <c r="C181" s="229"/>
      <c r="D181" s="230" t="s">
        <v>129</v>
      </c>
      <c r="E181" s="231" t="s">
        <v>1</v>
      </c>
      <c r="F181" s="232" t="s">
        <v>215</v>
      </c>
      <c r="G181" s="229"/>
      <c r="H181" s="233">
        <v>25.600000000000001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129</v>
      </c>
      <c r="AU181" s="239" t="s">
        <v>86</v>
      </c>
      <c r="AV181" s="13" t="s">
        <v>86</v>
      </c>
      <c r="AW181" s="13" t="s">
        <v>32</v>
      </c>
      <c r="AX181" s="13" t="s">
        <v>76</v>
      </c>
      <c r="AY181" s="239" t="s">
        <v>122</v>
      </c>
    </row>
    <row r="182" s="13" customFormat="1">
      <c r="A182" s="13"/>
      <c r="B182" s="228"/>
      <c r="C182" s="229"/>
      <c r="D182" s="230" t="s">
        <v>129</v>
      </c>
      <c r="E182" s="231" t="s">
        <v>1</v>
      </c>
      <c r="F182" s="232" t="s">
        <v>216</v>
      </c>
      <c r="G182" s="229"/>
      <c r="H182" s="233">
        <v>19.300000000000001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129</v>
      </c>
      <c r="AU182" s="239" t="s">
        <v>86</v>
      </c>
      <c r="AV182" s="13" t="s">
        <v>86</v>
      </c>
      <c r="AW182" s="13" t="s">
        <v>32</v>
      </c>
      <c r="AX182" s="13" t="s">
        <v>76</v>
      </c>
      <c r="AY182" s="239" t="s">
        <v>122</v>
      </c>
    </row>
    <row r="183" s="14" customFormat="1">
      <c r="A183" s="14"/>
      <c r="B183" s="240"/>
      <c r="C183" s="241"/>
      <c r="D183" s="230" t="s">
        <v>129</v>
      </c>
      <c r="E183" s="242" t="s">
        <v>1</v>
      </c>
      <c r="F183" s="243" t="s">
        <v>131</v>
      </c>
      <c r="G183" s="241"/>
      <c r="H183" s="244">
        <v>44.900000000000006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129</v>
      </c>
      <c r="AU183" s="250" t="s">
        <v>86</v>
      </c>
      <c r="AV183" s="14" t="s">
        <v>128</v>
      </c>
      <c r="AW183" s="14" t="s">
        <v>32</v>
      </c>
      <c r="AX183" s="14" t="s">
        <v>84</v>
      </c>
      <c r="AY183" s="250" t="s">
        <v>122</v>
      </c>
    </row>
    <row r="184" s="2" customFormat="1" ht="21.75" customHeight="1">
      <c r="A184" s="37"/>
      <c r="B184" s="38"/>
      <c r="C184" s="251" t="s">
        <v>169</v>
      </c>
      <c r="D184" s="251" t="s">
        <v>156</v>
      </c>
      <c r="E184" s="252" t="s">
        <v>217</v>
      </c>
      <c r="F184" s="253" t="s">
        <v>218</v>
      </c>
      <c r="G184" s="254" t="s">
        <v>213</v>
      </c>
      <c r="H184" s="255">
        <v>26.111999999999998</v>
      </c>
      <c r="I184" s="256"/>
      <c r="J184" s="257">
        <f>ROUND(I184*H184,2)</f>
        <v>0</v>
      </c>
      <c r="K184" s="258"/>
      <c r="L184" s="259"/>
      <c r="M184" s="260" t="s">
        <v>1</v>
      </c>
      <c r="N184" s="261" t="s">
        <v>41</v>
      </c>
      <c r="O184" s="90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6" t="s">
        <v>142</v>
      </c>
      <c r="AT184" s="226" t="s">
        <v>156</v>
      </c>
      <c r="AU184" s="226" t="s">
        <v>86</v>
      </c>
      <c r="AY184" s="16" t="s">
        <v>122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6" t="s">
        <v>84</v>
      </c>
      <c r="BK184" s="227">
        <f>ROUND(I184*H184,2)</f>
        <v>0</v>
      </c>
      <c r="BL184" s="16" t="s">
        <v>128</v>
      </c>
      <c r="BM184" s="226" t="s">
        <v>219</v>
      </c>
    </row>
    <row r="185" s="13" customFormat="1">
      <c r="A185" s="13"/>
      <c r="B185" s="228"/>
      <c r="C185" s="229"/>
      <c r="D185" s="230" t="s">
        <v>129</v>
      </c>
      <c r="E185" s="231" t="s">
        <v>1</v>
      </c>
      <c r="F185" s="232" t="s">
        <v>220</v>
      </c>
      <c r="G185" s="229"/>
      <c r="H185" s="233">
        <v>26.111999999999998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129</v>
      </c>
      <c r="AU185" s="239" t="s">
        <v>86</v>
      </c>
      <c r="AV185" s="13" t="s">
        <v>86</v>
      </c>
      <c r="AW185" s="13" t="s">
        <v>32</v>
      </c>
      <c r="AX185" s="13" t="s">
        <v>76</v>
      </c>
      <c r="AY185" s="239" t="s">
        <v>122</v>
      </c>
    </row>
    <row r="186" s="14" customFormat="1">
      <c r="A186" s="14"/>
      <c r="B186" s="240"/>
      <c r="C186" s="241"/>
      <c r="D186" s="230" t="s">
        <v>129</v>
      </c>
      <c r="E186" s="242" t="s">
        <v>1</v>
      </c>
      <c r="F186" s="243" t="s">
        <v>131</v>
      </c>
      <c r="G186" s="241"/>
      <c r="H186" s="244">
        <v>26.111999999999998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129</v>
      </c>
      <c r="AU186" s="250" t="s">
        <v>86</v>
      </c>
      <c r="AV186" s="14" t="s">
        <v>128</v>
      </c>
      <c r="AW186" s="14" t="s">
        <v>32</v>
      </c>
      <c r="AX186" s="14" t="s">
        <v>84</v>
      </c>
      <c r="AY186" s="250" t="s">
        <v>122</v>
      </c>
    </row>
    <row r="187" s="2" customFormat="1" ht="16.5" customHeight="1">
      <c r="A187" s="37"/>
      <c r="B187" s="38"/>
      <c r="C187" s="251" t="s">
        <v>7</v>
      </c>
      <c r="D187" s="251" t="s">
        <v>156</v>
      </c>
      <c r="E187" s="252" t="s">
        <v>221</v>
      </c>
      <c r="F187" s="253" t="s">
        <v>222</v>
      </c>
      <c r="G187" s="254" t="s">
        <v>213</v>
      </c>
      <c r="H187" s="255">
        <v>19.686</v>
      </c>
      <c r="I187" s="256"/>
      <c r="J187" s="257">
        <f>ROUND(I187*H187,2)</f>
        <v>0</v>
      </c>
      <c r="K187" s="258"/>
      <c r="L187" s="259"/>
      <c r="M187" s="260" t="s">
        <v>1</v>
      </c>
      <c r="N187" s="261" t="s">
        <v>41</v>
      </c>
      <c r="O187" s="90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6" t="s">
        <v>142</v>
      </c>
      <c r="AT187" s="226" t="s">
        <v>156</v>
      </c>
      <c r="AU187" s="226" t="s">
        <v>86</v>
      </c>
      <c r="AY187" s="16" t="s">
        <v>122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6" t="s">
        <v>84</v>
      </c>
      <c r="BK187" s="227">
        <f>ROUND(I187*H187,2)</f>
        <v>0</v>
      </c>
      <c r="BL187" s="16" t="s">
        <v>128</v>
      </c>
      <c r="BM187" s="226" t="s">
        <v>223</v>
      </c>
    </row>
    <row r="188" s="13" customFormat="1">
      <c r="A188" s="13"/>
      <c r="B188" s="228"/>
      <c r="C188" s="229"/>
      <c r="D188" s="230" t="s">
        <v>129</v>
      </c>
      <c r="E188" s="231" t="s">
        <v>1</v>
      </c>
      <c r="F188" s="232" t="s">
        <v>224</v>
      </c>
      <c r="G188" s="229"/>
      <c r="H188" s="233">
        <v>19.686</v>
      </c>
      <c r="I188" s="234"/>
      <c r="J188" s="229"/>
      <c r="K188" s="229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129</v>
      </c>
      <c r="AU188" s="239" t="s">
        <v>86</v>
      </c>
      <c r="AV188" s="13" t="s">
        <v>86</v>
      </c>
      <c r="AW188" s="13" t="s">
        <v>32</v>
      </c>
      <c r="AX188" s="13" t="s">
        <v>76</v>
      </c>
      <c r="AY188" s="239" t="s">
        <v>122</v>
      </c>
    </row>
    <row r="189" s="14" customFormat="1">
      <c r="A189" s="14"/>
      <c r="B189" s="240"/>
      <c r="C189" s="241"/>
      <c r="D189" s="230" t="s">
        <v>129</v>
      </c>
      <c r="E189" s="242" t="s">
        <v>1</v>
      </c>
      <c r="F189" s="243" t="s">
        <v>131</v>
      </c>
      <c r="G189" s="241"/>
      <c r="H189" s="244">
        <v>19.686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129</v>
      </c>
      <c r="AU189" s="250" t="s">
        <v>86</v>
      </c>
      <c r="AV189" s="14" t="s">
        <v>128</v>
      </c>
      <c r="AW189" s="14" t="s">
        <v>32</v>
      </c>
      <c r="AX189" s="14" t="s">
        <v>84</v>
      </c>
      <c r="AY189" s="250" t="s">
        <v>122</v>
      </c>
    </row>
    <row r="190" s="2" customFormat="1" ht="24.15" customHeight="1">
      <c r="A190" s="37"/>
      <c r="B190" s="38"/>
      <c r="C190" s="214" t="s">
        <v>175</v>
      </c>
      <c r="D190" s="214" t="s">
        <v>124</v>
      </c>
      <c r="E190" s="215" t="s">
        <v>225</v>
      </c>
      <c r="F190" s="216" t="s">
        <v>226</v>
      </c>
      <c r="G190" s="217" t="s">
        <v>127</v>
      </c>
      <c r="H190" s="218">
        <v>4.0410000000000004</v>
      </c>
      <c r="I190" s="219"/>
      <c r="J190" s="220">
        <f>ROUND(I190*H190,2)</f>
        <v>0</v>
      </c>
      <c r="K190" s="221"/>
      <c r="L190" s="43"/>
      <c r="M190" s="222" t="s">
        <v>1</v>
      </c>
      <c r="N190" s="223" t="s">
        <v>41</v>
      </c>
      <c r="O190" s="90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6" t="s">
        <v>128</v>
      </c>
      <c r="AT190" s="226" t="s">
        <v>124</v>
      </c>
      <c r="AU190" s="226" t="s">
        <v>86</v>
      </c>
      <c r="AY190" s="16" t="s">
        <v>122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6" t="s">
        <v>84</v>
      </c>
      <c r="BK190" s="227">
        <f>ROUND(I190*H190,2)</f>
        <v>0</v>
      </c>
      <c r="BL190" s="16" t="s">
        <v>128</v>
      </c>
      <c r="BM190" s="226" t="s">
        <v>227</v>
      </c>
    </row>
    <row r="191" s="13" customFormat="1">
      <c r="A191" s="13"/>
      <c r="B191" s="228"/>
      <c r="C191" s="229"/>
      <c r="D191" s="230" t="s">
        <v>129</v>
      </c>
      <c r="E191" s="231" t="s">
        <v>1</v>
      </c>
      <c r="F191" s="232" t="s">
        <v>228</v>
      </c>
      <c r="G191" s="229"/>
      <c r="H191" s="233">
        <v>4.0410000000000004</v>
      </c>
      <c r="I191" s="234"/>
      <c r="J191" s="229"/>
      <c r="K191" s="229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129</v>
      </c>
      <c r="AU191" s="239" t="s">
        <v>86</v>
      </c>
      <c r="AV191" s="13" t="s">
        <v>86</v>
      </c>
      <c r="AW191" s="13" t="s">
        <v>32</v>
      </c>
      <c r="AX191" s="13" t="s">
        <v>76</v>
      </c>
      <c r="AY191" s="239" t="s">
        <v>122</v>
      </c>
    </row>
    <row r="192" s="14" customFormat="1">
      <c r="A192" s="14"/>
      <c r="B192" s="240"/>
      <c r="C192" s="241"/>
      <c r="D192" s="230" t="s">
        <v>129</v>
      </c>
      <c r="E192" s="242" t="s">
        <v>1</v>
      </c>
      <c r="F192" s="243" t="s">
        <v>131</v>
      </c>
      <c r="G192" s="241"/>
      <c r="H192" s="244">
        <v>4.0410000000000004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129</v>
      </c>
      <c r="AU192" s="250" t="s">
        <v>86</v>
      </c>
      <c r="AV192" s="14" t="s">
        <v>128</v>
      </c>
      <c r="AW192" s="14" t="s">
        <v>32</v>
      </c>
      <c r="AX192" s="14" t="s">
        <v>84</v>
      </c>
      <c r="AY192" s="250" t="s">
        <v>122</v>
      </c>
    </row>
    <row r="193" s="12" customFormat="1" ht="22.8" customHeight="1">
      <c r="A193" s="12"/>
      <c r="B193" s="198"/>
      <c r="C193" s="199"/>
      <c r="D193" s="200" t="s">
        <v>75</v>
      </c>
      <c r="E193" s="212" t="s">
        <v>229</v>
      </c>
      <c r="F193" s="212" t="s">
        <v>230</v>
      </c>
      <c r="G193" s="199"/>
      <c r="H193" s="199"/>
      <c r="I193" s="202"/>
      <c r="J193" s="213">
        <f>BK193</f>
        <v>0</v>
      </c>
      <c r="K193" s="199"/>
      <c r="L193" s="204"/>
      <c r="M193" s="205"/>
      <c r="N193" s="206"/>
      <c r="O193" s="206"/>
      <c r="P193" s="207">
        <f>P194</f>
        <v>0</v>
      </c>
      <c r="Q193" s="206"/>
      <c r="R193" s="207">
        <f>R194</f>
        <v>0</v>
      </c>
      <c r="S193" s="206"/>
      <c r="T193" s="208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84</v>
      </c>
      <c r="AT193" s="210" t="s">
        <v>75</v>
      </c>
      <c r="AU193" s="210" t="s">
        <v>84</v>
      </c>
      <c r="AY193" s="209" t="s">
        <v>122</v>
      </c>
      <c r="BK193" s="211">
        <f>BK194</f>
        <v>0</v>
      </c>
    </row>
    <row r="194" s="2" customFormat="1" ht="24.15" customHeight="1">
      <c r="A194" s="37"/>
      <c r="B194" s="38"/>
      <c r="C194" s="214" t="s">
        <v>231</v>
      </c>
      <c r="D194" s="214" t="s">
        <v>124</v>
      </c>
      <c r="E194" s="215" t="s">
        <v>232</v>
      </c>
      <c r="F194" s="216" t="s">
        <v>233</v>
      </c>
      <c r="G194" s="217" t="s">
        <v>141</v>
      </c>
      <c r="H194" s="218">
        <v>57.837000000000003</v>
      </c>
      <c r="I194" s="219"/>
      <c r="J194" s="220">
        <f>ROUND(I194*H194,2)</f>
        <v>0</v>
      </c>
      <c r="K194" s="221"/>
      <c r="L194" s="43"/>
      <c r="M194" s="222" t="s">
        <v>1</v>
      </c>
      <c r="N194" s="223" t="s">
        <v>41</v>
      </c>
      <c r="O194" s="90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6" t="s">
        <v>128</v>
      </c>
      <c r="AT194" s="226" t="s">
        <v>124</v>
      </c>
      <c r="AU194" s="226" t="s">
        <v>86</v>
      </c>
      <c r="AY194" s="16" t="s">
        <v>122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6" t="s">
        <v>84</v>
      </c>
      <c r="BK194" s="227">
        <f>ROUND(I194*H194,2)</f>
        <v>0</v>
      </c>
      <c r="BL194" s="16" t="s">
        <v>128</v>
      </c>
      <c r="BM194" s="226" t="s">
        <v>234</v>
      </c>
    </row>
    <row r="195" s="12" customFormat="1" ht="25.92" customHeight="1">
      <c r="A195" s="12"/>
      <c r="B195" s="198"/>
      <c r="C195" s="199"/>
      <c r="D195" s="200" t="s">
        <v>75</v>
      </c>
      <c r="E195" s="201" t="s">
        <v>235</v>
      </c>
      <c r="F195" s="201" t="s">
        <v>236</v>
      </c>
      <c r="G195" s="199"/>
      <c r="H195" s="199"/>
      <c r="I195" s="202"/>
      <c r="J195" s="203">
        <f>BK195</f>
        <v>0</v>
      </c>
      <c r="K195" s="199"/>
      <c r="L195" s="204"/>
      <c r="M195" s="205"/>
      <c r="N195" s="206"/>
      <c r="O195" s="206"/>
      <c r="P195" s="207">
        <f>P196+P207</f>
        <v>0</v>
      </c>
      <c r="Q195" s="206"/>
      <c r="R195" s="207">
        <f>R196+R207</f>
        <v>0</v>
      </c>
      <c r="S195" s="206"/>
      <c r="T195" s="208">
        <f>T196+T207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86</v>
      </c>
      <c r="AT195" s="210" t="s">
        <v>75</v>
      </c>
      <c r="AU195" s="210" t="s">
        <v>76</v>
      </c>
      <c r="AY195" s="209" t="s">
        <v>122</v>
      </c>
      <c r="BK195" s="211">
        <f>BK196+BK207</f>
        <v>0</v>
      </c>
    </row>
    <row r="196" s="12" customFormat="1" ht="22.8" customHeight="1">
      <c r="A196" s="12"/>
      <c r="B196" s="198"/>
      <c r="C196" s="199"/>
      <c r="D196" s="200" t="s">
        <v>75</v>
      </c>
      <c r="E196" s="212" t="s">
        <v>237</v>
      </c>
      <c r="F196" s="212" t="s">
        <v>238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SUM(P197:P206)</f>
        <v>0</v>
      </c>
      <c r="Q196" s="206"/>
      <c r="R196" s="207">
        <f>SUM(R197:R206)</f>
        <v>0</v>
      </c>
      <c r="S196" s="206"/>
      <c r="T196" s="208">
        <f>SUM(T197:T206)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86</v>
      </c>
      <c r="AT196" s="210" t="s">
        <v>75</v>
      </c>
      <c r="AU196" s="210" t="s">
        <v>84</v>
      </c>
      <c r="AY196" s="209" t="s">
        <v>122</v>
      </c>
      <c r="BK196" s="211">
        <f>SUM(BK197:BK206)</f>
        <v>0</v>
      </c>
    </row>
    <row r="197" s="2" customFormat="1" ht="37.8" customHeight="1">
      <c r="A197" s="37"/>
      <c r="B197" s="38"/>
      <c r="C197" s="214" t="s">
        <v>179</v>
      </c>
      <c r="D197" s="214" t="s">
        <v>124</v>
      </c>
      <c r="E197" s="215" t="s">
        <v>239</v>
      </c>
      <c r="F197" s="216" t="s">
        <v>240</v>
      </c>
      <c r="G197" s="217" t="s">
        <v>150</v>
      </c>
      <c r="H197" s="218">
        <v>4.6310000000000002</v>
      </c>
      <c r="I197" s="219"/>
      <c r="J197" s="220">
        <f>ROUND(I197*H197,2)</f>
        <v>0</v>
      </c>
      <c r="K197" s="221"/>
      <c r="L197" s="43"/>
      <c r="M197" s="222" t="s">
        <v>1</v>
      </c>
      <c r="N197" s="223" t="s">
        <v>41</v>
      </c>
      <c r="O197" s="90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6" t="s">
        <v>160</v>
      </c>
      <c r="AT197" s="226" t="s">
        <v>124</v>
      </c>
      <c r="AU197" s="226" t="s">
        <v>86</v>
      </c>
      <c r="AY197" s="16" t="s">
        <v>122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6" t="s">
        <v>84</v>
      </c>
      <c r="BK197" s="227">
        <f>ROUND(I197*H197,2)</f>
        <v>0</v>
      </c>
      <c r="BL197" s="16" t="s">
        <v>160</v>
      </c>
      <c r="BM197" s="226" t="s">
        <v>241</v>
      </c>
    </row>
    <row r="198" s="13" customFormat="1">
      <c r="A198" s="13"/>
      <c r="B198" s="228"/>
      <c r="C198" s="229"/>
      <c r="D198" s="230" t="s">
        <v>129</v>
      </c>
      <c r="E198" s="231" t="s">
        <v>1</v>
      </c>
      <c r="F198" s="232" t="s">
        <v>242</v>
      </c>
      <c r="G198" s="229"/>
      <c r="H198" s="233">
        <v>4.6310000000000002</v>
      </c>
      <c r="I198" s="234"/>
      <c r="J198" s="229"/>
      <c r="K198" s="229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129</v>
      </c>
      <c r="AU198" s="239" t="s">
        <v>86</v>
      </c>
      <c r="AV198" s="13" t="s">
        <v>86</v>
      </c>
      <c r="AW198" s="13" t="s">
        <v>32</v>
      </c>
      <c r="AX198" s="13" t="s">
        <v>76</v>
      </c>
      <c r="AY198" s="239" t="s">
        <v>122</v>
      </c>
    </row>
    <row r="199" s="14" customFormat="1">
      <c r="A199" s="14"/>
      <c r="B199" s="240"/>
      <c r="C199" s="241"/>
      <c r="D199" s="230" t="s">
        <v>129</v>
      </c>
      <c r="E199" s="242" t="s">
        <v>1</v>
      </c>
      <c r="F199" s="243" t="s">
        <v>131</v>
      </c>
      <c r="G199" s="241"/>
      <c r="H199" s="244">
        <v>4.6310000000000002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129</v>
      </c>
      <c r="AU199" s="250" t="s">
        <v>86</v>
      </c>
      <c r="AV199" s="14" t="s">
        <v>128</v>
      </c>
      <c r="AW199" s="14" t="s">
        <v>32</v>
      </c>
      <c r="AX199" s="14" t="s">
        <v>84</v>
      </c>
      <c r="AY199" s="250" t="s">
        <v>122</v>
      </c>
    </row>
    <row r="200" s="2" customFormat="1" ht="24.15" customHeight="1">
      <c r="A200" s="37"/>
      <c r="B200" s="38"/>
      <c r="C200" s="251" t="s">
        <v>243</v>
      </c>
      <c r="D200" s="251" t="s">
        <v>156</v>
      </c>
      <c r="E200" s="252" t="s">
        <v>244</v>
      </c>
      <c r="F200" s="253" t="s">
        <v>245</v>
      </c>
      <c r="G200" s="254" t="s">
        <v>150</v>
      </c>
      <c r="H200" s="255">
        <v>5.0010000000000003</v>
      </c>
      <c r="I200" s="256"/>
      <c r="J200" s="257">
        <f>ROUND(I200*H200,2)</f>
        <v>0</v>
      </c>
      <c r="K200" s="258"/>
      <c r="L200" s="259"/>
      <c r="M200" s="260" t="s">
        <v>1</v>
      </c>
      <c r="N200" s="261" t="s">
        <v>41</v>
      </c>
      <c r="O200" s="90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6" t="s">
        <v>198</v>
      </c>
      <c r="AT200" s="226" t="s">
        <v>156</v>
      </c>
      <c r="AU200" s="226" t="s">
        <v>86</v>
      </c>
      <c r="AY200" s="16" t="s">
        <v>122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6" t="s">
        <v>84</v>
      </c>
      <c r="BK200" s="227">
        <f>ROUND(I200*H200,2)</f>
        <v>0</v>
      </c>
      <c r="BL200" s="16" t="s">
        <v>160</v>
      </c>
      <c r="BM200" s="226" t="s">
        <v>246</v>
      </c>
    </row>
    <row r="201" s="13" customFormat="1">
      <c r="A201" s="13"/>
      <c r="B201" s="228"/>
      <c r="C201" s="229"/>
      <c r="D201" s="230" t="s">
        <v>129</v>
      </c>
      <c r="E201" s="231" t="s">
        <v>1</v>
      </c>
      <c r="F201" s="232" t="s">
        <v>247</v>
      </c>
      <c r="G201" s="229"/>
      <c r="H201" s="233">
        <v>5.0010000000000003</v>
      </c>
      <c r="I201" s="234"/>
      <c r="J201" s="229"/>
      <c r="K201" s="229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129</v>
      </c>
      <c r="AU201" s="239" t="s">
        <v>86</v>
      </c>
      <c r="AV201" s="13" t="s">
        <v>86</v>
      </c>
      <c r="AW201" s="13" t="s">
        <v>32</v>
      </c>
      <c r="AX201" s="13" t="s">
        <v>76</v>
      </c>
      <c r="AY201" s="239" t="s">
        <v>122</v>
      </c>
    </row>
    <row r="202" s="14" customFormat="1">
      <c r="A202" s="14"/>
      <c r="B202" s="240"/>
      <c r="C202" s="241"/>
      <c r="D202" s="230" t="s">
        <v>129</v>
      </c>
      <c r="E202" s="242" t="s">
        <v>1</v>
      </c>
      <c r="F202" s="243" t="s">
        <v>131</v>
      </c>
      <c r="G202" s="241"/>
      <c r="H202" s="244">
        <v>5.0010000000000003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129</v>
      </c>
      <c r="AU202" s="250" t="s">
        <v>86</v>
      </c>
      <c r="AV202" s="14" t="s">
        <v>128</v>
      </c>
      <c r="AW202" s="14" t="s">
        <v>32</v>
      </c>
      <c r="AX202" s="14" t="s">
        <v>84</v>
      </c>
      <c r="AY202" s="250" t="s">
        <v>122</v>
      </c>
    </row>
    <row r="203" s="2" customFormat="1" ht="21.75" customHeight="1">
      <c r="A203" s="37"/>
      <c r="B203" s="38"/>
      <c r="C203" s="214" t="s">
        <v>183</v>
      </c>
      <c r="D203" s="214" t="s">
        <v>124</v>
      </c>
      <c r="E203" s="215" t="s">
        <v>248</v>
      </c>
      <c r="F203" s="216" t="s">
        <v>249</v>
      </c>
      <c r="G203" s="217" t="s">
        <v>213</v>
      </c>
      <c r="H203" s="218">
        <v>39.899999999999999</v>
      </c>
      <c r="I203" s="219"/>
      <c r="J203" s="220">
        <f>ROUND(I203*H203,2)</f>
        <v>0</v>
      </c>
      <c r="K203" s="221"/>
      <c r="L203" s="43"/>
      <c r="M203" s="222" t="s">
        <v>1</v>
      </c>
      <c r="N203" s="223" t="s">
        <v>41</v>
      </c>
      <c r="O203" s="90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6" t="s">
        <v>160</v>
      </c>
      <c r="AT203" s="226" t="s">
        <v>124</v>
      </c>
      <c r="AU203" s="226" t="s">
        <v>86</v>
      </c>
      <c r="AY203" s="16" t="s">
        <v>122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6" t="s">
        <v>84</v>
      </c>
      <c r="BK203" s="227">
        <f>ROUND(I203*H203,2)</f>
        <v>0</v>
      </c>
      <c r="BL203" s="16" t="s">
        <v>160</v>
      </c>
      <c r="BM203" s="226" t="s">
        <v>250</v>
      </c>
    </row>
    <row r="204" s="13" customFormat="1">
      <c r="A204" s="13"/>
      <c r="B204" s="228"/>
      <c r="C204" s="229"/>
      <c r="D204" s="230" t="s">
        <v>129</v>
      </c>
      <c r="E204" s="231" t="s">
        <v>1</v>
      </c>
      <c r="F204" s="232" t="s">
        <v>251</v>
      </c>
      <c r="G204" s="229"/>
      <c r="H204" s="233">
        <v>39.899999999999999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129</v>
      </c>
      <c r="AU204" s="239" t="s">
        <v>86</v>
      </c>
      <c r="AV204" s="13" t="s">
        <v>86</v>
      </c>
      <c r="AW204" s="13" t="s">
        <v>32</v>
      </c>
      <c r="AX204" s="13" t="s">
        <v>76</v>
      </c>
      <c r="AY204" s="239" t="s">
        <v>122</v>
      </c>
    </row>
    <row r="205" s="14" customFormat="1">
      <c r="A205" s="14"/>
      <c r="B205" s="240"/>
      <c r="C205" s="241"/>
      <c r="D205" s="230" t="s">
        <v>129</v>
      </c>
      <c r="E205" s="242" t="s">
        <v>1</v>
      </c>
      <c r="F205" s="243" t="s">
        <v>131</v>
      </c>
      <c r="G205" s="241"/>
      <c r="H205" s="244">
        <v>39.899999999999999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129</v>
      </c>
      <c r="AU205" s="250" t="s">
        <v>86</v>
      </c>
      <c r="AV205" s="14" t="s">
        <v>128</v>
      </c>
      <c r="AW205" s="14" t="s">
        <v>32</v>
      </c>
      <c r="AX205" s="14" t="s">
        <v>84</v>
      </c>
      <c r="AY205" s="250" t="s">
        <v>122</v>
      </c>
    </row>
    <row r="206" s="2" customFormat="1" ht="24.15" customHeight="1">
      <c r="A206" s="37"/>
      <c r="B206" s="38"/>
      <c r="C206" s="214" t="s">
        <v>252</v>
      </c>
      <c r="D206" s="214" t="s">
        <v>124</v>
      </c>
      <c r="E206" s="215" t="s">
        <v>253</v>
      </c>
      <c r="F206" s="216" t="s">
        <v>254</v>
      </c>
      <c r="G206" s="217" t="s">
        <v>255</v>
      </c>
      <c r="H206" s="262"/>
      <c r="I206" s="219"/>
      <c r="J206" s="220">
        <f>ROUND(I206*H206,2)</f>
        <v>0</v>
      </c>
      <c r="K206" s="221"/>
      <c r="L206" s="43"/>
      <c r="M206" s="222" t="s">
        <v>1</v>
      </c>
      <c r="N206" s="223" t="s">
        <v>41</v>
      </c>
      <c r="O206" s="90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6" t="s">
        <v>160</v>
      </c>
      <c r="AT206" s="226" t="s">
        <v>124</v>
      </c>
      <c r="AU206" s="226" t="s">
        <v>86</v>
      </c>
      <c r="AY206" s="16" t="s">
        <v>122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6" t="s">
        <v>84</v>
      </c>
      <c r="BK206" s="227">
        <f>ROUND(I206*H206,2)</f>
        <v>0</v>
      </c>
      <c r="BL206" s="16" t="s">
        <v>160</v>
      </c>
      <c r="BM206" s="226" t="s">
        <v>256</v>
      </c>
    </row>
    <row r="207" s="12" customFormat="1" ht="22.8" customHeight="1">
      <c r="A207" s="12"/>
      <c r="B207" s="198"/>
      <c r="C207" s="199"/>
      <c r="D207" s="200" t="s">
        <v>75</v>
      </c>
      <c r="E207" s="212" t="s">
        <v>257</v>
      </c>
      <c r="F207" s="212" t="s">
        <v>258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P208</f>
        <v>0</v>
      </c>
      <c r="Q207" s="206"/>
      <c r="R207" s="207">
        <f>R208</f>
        <v>0</v>
      </c>
      <c r="S207" s="206"/>
      <c r="T207" s="208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86</v>
      </c>
      <c r="AT207" s="210" t="s">
        <v>75</v>
      </c>
      <c r="AU207" s="210" t="s">
        <v>84</v>
      </c>
      <c r="AY207" s="209" t="s">
        <v>122</v>
      </c>
      <c r="BK207" s="211">
        <f>BK208</f>
        <v>0</v>
      </c>
    </row>
    <row r="208" s="2" customFormat="1" ht="55.5" customHeight="1">
      <c r="A208" s="37"/>
      <c r="B208" s="38"/>
      <c r="C208" s="214" t="s">
        <v>188</v>
      </c>
      <c r="D208" s="214" t="s">
        <v>124</v>
      </c>
      <c r="E208" s="215" t="s">
        <v>259</v>
      </c>
      <c r="F208" s="216" t="s">
        <v>260</v>
      </c>
      <c r="G208" s="217" t="s">
        <v>208</v>
      </c>
      <c r="H208" s="218">
        <v>7</v>
      </c>
      <c r="I208" s="219"/>
      <c r="J208" s="220">
        <f>ROUND(I208*H208,2)</f>
        <v>0</v>
      </c>
      <c r="K208" s="221"/>
      <c r="L208" s="43"/>
      <c r="M208" s="222" t="s">
        <v>1</v>
      </c>
      <c r="N208" s="223" t="s">
        <v>41</v>
      </c>
      <c r="O208" s="90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6" t="s">
        <v>160</v>
      </c>
      <c r="AT208" s="226" t="s">
        <v>124</v>
      </c>
      <c r="AU208" s="226" t="s">
        <v>86</v>
      </c>
      <c r="AY208" s="16" t="s">
        <v>122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6" t="s">
        <v>84</v>
      </c>
      <c r="BK208" s="227">
        <f>ROUND(I208*H208,2)</f>
        <v>0</v>
      </c>
      <c r="BL208" s="16" t="s">
        <v>160</v>
      </c>
      <c r="BM208" s="226" t="s">
        <v>261</v>
      </c>
    </row>
    <row r="209" s="12" customFormat="1" ht="25.92" customHeight="1">
      <c r="A209" s="12"/>
      <c r="B209" s="198"/>
      <c r="C209" s="199"/>
      <c r="D209" s="200" t="s">
        <v>75</v>
      </c>
      <c r="E209" s="201" t="s">
        <v>262</v>
      </c>
      <c r="F209" s="201" t="s">
        <v>263</v>
      </c>
      <c r="G209" s="199"/>
      <c r="H209" s="199"/>
      <c r="I209" s="202"/>
      <c r="J209" s="203">
        <f>BK209</f>
        <v>0</v>
      </c>
      <c r="K209" s="199"/>
      <c r="L209" s="204"/>
      <c r="M209" s="205"/>
      <c r="N209" s="206"/>
      <c r="O209" s="206"/>
      <c r="P209" s="207">
        <f>P210+P212</f>
        <v>0</v>
      </c>
      <c r="Q209" s="206"/>
      <c r="R209" s="207">
        <f>R210+R212</f>
        <v>0</v>
      </c>
      <c r="S209" s="206"/>
      <c r="T209" s="208">
        <f>T210+T212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9" t="s">
        <v>144</v>
      </c>
      <c r="AT209" s="210" t="s">
        <v>75</v>
      </c>
      <c r="AU209" s="210" t="s">
        <v>76</v>
      </c>
      <c r="AY209" s="209" t="s">
        <v>122</v>
      </c>
      <c r="BK209" s="211">
        <f>BK210+BK212</f>
        <v>0</v>
      </c>
    </row>
    <row r="210" s="12" customFormat="1" ht="22.8" customHeight="1">
      <c r="A210" s="12"/>
      <c r="B210" s="198"/>
      <c r="C210" s="199"/>
      <c r="D210" s="200" t="s">
        <v>75</v>
      </c>
      <c r="E210" s="212" t="s">
        <v>264</v>
      </c>
      <c r="F210" s="212" t="s">
        <v>265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P211</f>
        <v>0</v>
      </c>
      <c r="Q210" s="206"/>
      <c r="R210" s="207">
        <f>R211</f>
        <v>0</v>
      </c>
      <c r="S210" s="206"/>
      <c r="T210" s="208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144</v>
      </c>
      <c r="AT210" s="210" t="s">
        <v>75</v>
      </c>
      <c r="AU210" s="210" t="s">
        <v>84</v>
      </c>
      <c r="AY210" s="209" t="s">
        <v>122</v>
      </c>
      <c r="BK210" s="211">
        <f>BK211</f>
        <v>0</v>
      </c>
    </row>
    <row r="211" s="2" customFormat="1" ht="16.5" customHeight="1">
      <c r="A211" s="37"/>
      <c r="B211" s="38"/>
      <c r="C211" s="214" t="s">
        <v>266</v>
      </c>
      <c r="D211" s="214" t="s">
        <v>124</v>
      </c>
      <c r="E211" s="215" t="s">
        <v>267</v>
      </c>
      <c r="F211" s="216" t="s">
        <v>265</v>
      </c>
      <c r="G211" s="217" t="s">
        <v>255</v>
      </c>
      <c r="H211" s="262"/>
      <c r="I211" s="219"/>
      <c r="J211" s="220">
        <f>ROUND(I211*H211,2)</f>
        <v>0</v>
      </c>
      <c r="K211" s="221"/>
      <c r="L211" s="43"/>
      <c r="M211" s="222" t="s">
        <v>1</v>
      </c>
      <c r="N211" s="223" t="s">
        <v>41</v>
      </c>
      <c r="O211" s="90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6" t="s">
        <v>128</v>
      </c>
      <c r="AT211" s="226" t="s">
        <v>124</v>
      </c>
      <c r="AU211" s="226" t="s">
        <v>86</v>
      </c>
      <c r="AY211" s="16" t="s">
        <v>122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6" t="s">
        <v>84</v>
      </c>
      <c r="BK211" s="227">
        <f>ROUND(I211*H211,2)</f>
        <v>0</v>
      </c>
      <c r="BL211" s="16" t="s">
        <v>128</v>
      </c>
      <c r="BM211" s="226" t="s">
        <v>268</v>
      </c>
    </row>
    <row r="212" s="12" customFormat="1" ht="22.8" customHeight="1">
      <c r="A212" s="12"/>
      <c r="B212" s="198"/>
      <c r="C212" s="199"/>
      <c r="D212" s="200" t="s">
        <v>75</v>
      </c>
      <c r="E212" s="212" t="s">
        <v>269</v>
      </c>
      <c r="F212" s="212" t="s">
        <v>270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P213</f>
        <v>0</v>
      </c>
      <c r="Q212" s="206"/>
      <c r="R212" s="207">
        <f>R213</f>
        <v>0</v>
      </c>
      <c r="S212" s="206"/>
      <c r="T212" s="208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144</v>
      </c>
      <c r="AT212" s="210" t="s">
        <v>75</v>
      </c>
      <c r="AU212" s="210" t="s">
        <v>84</v>
      </c>
      <c r="AY212" s="209" t="s">
        <v>122</v>
      </c>
      <c r="BK212" s="211">
        <f>BK213</f>
        <v>0</v>
      </c>
    </row>
    <row r="213" s="2" customFormat="1" ht="16.5" customHeight="1">
      <c r="A213" s="37"/>
      <c r="B213" s="38"/>
      <c r="C213" s="214" t="s">
        <v>193</v>
      </c>
      <c r="D213" s="214" t="s">
        <v>124</v>
      </c>
      <c r="E213" s="215" t="s">
        <v>271</v>
      </c>
      <c r="F213" s="216" t="s">
        <v>270</v>
      </c>
      <c r="G213" s="217" t="s">
        <v>255</v>
      </c>
      <c r="H213" s="262"/>
      <c r="I213" s="219"/>
      <c r="J213" s="220">
        <f>ROUND(I213*H213,2)</f>
        <v>0</v>
      </c>
      <c r="K213" s="221"/>
      <c r="L213" s="43"/>
      <c r="M213" s="263" t="s">
        <v>1</v>
      </c>
      <c r="N213" s="264" t="s">
        <v>41</v>
      </c>
      <c r="O213" s="265"/>
      <c r="P213" s="266">
        <f>O213*H213</f>
        <v>0</v>
      </c>
      <c r="Q213" s="266">
        <v>0</v>
      </c>
      <c r="R213" s="266">
        <f>Q213*H213</f>
        <v>0</v>
      </c>
      <c r="S213" s="266">
        <v>0</v>
      </c>
      <c r="T213" s="26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6" t="s">
        <v>128</v>
      </c>
      <c r="AT213" s="226" t="s">
        <v>124</v>
      </c>
      <c r="AU213" s="226" t="s">
        <v>86</v>
      </c>
      <c r="AY213" s="16" t="s">
        <v>122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6" t="s">
        <v>84</v>
      </c>
      <c r="BK213" s="227">
        <f>ROUND(I213*H213,2)</f>
        <v>0</v>
      </c>
      <c r="BL213" s="16" t="s">
        <v>128</v>
      </c>
      <c r="BM213" s="226" t="s">
        <v>272</v>
      </c>
    </row>
    <row r="214" s="2" customFormat="1" ht="6.96" customHeight="1">
      <c r="A214" s="37"/>
      <c r="B214" s="65"/>
      <c r="C214" s="66"/>
      <c r="D214" s="66"/>
      <c r="E214" s="66"/>
      <c r="F214" s="66"/>
      <c r="G214" s="66"/>
      <c r="H214" s="66"/>
      <c r="I214" s="66"/>
      <c r="J214" s="66"/>
      <c r="K214" s="66"/>
      <c r="L214" s="43"/>
      <c r="M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</row>
  </sheetData>
  <sheetProtection sheet="1" autoFilter="0" formatColumns="0" formatRows="0" objects="1" scenarios="1" spinCount="100000" saltValue="aqCwyGKOj+aVNqTwuGzN8YYbwDOs8hjj3XnQlaOpCk9qsFYyCAb97rcetrH8xiMUviP7NQpPIC+ne2giGvREIQ==" hashValue="icBgm2ncnnyqKeHmGHiHuf35Kv5sUmh6yb2q6Qf49KRhW20S2QehnpX88c0qUv1dVd44UpcH7CJthAYAqQXmHA==" algorithmName="SHA-512" password="CC35"/>
  <autoFilter ref="C127:K21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Brzezina Martin</dc:creator>
  <cp:lastModifiedBy>Brzezina Martin</cp:lastModifiedBy>
  <dcterms:created xsi:type="dcterms:W3CDTF">2025-05-19T09:54:10Z</dcterms:created>
  <dcterms:modified xsi:type="dcterms:W3CDTF">2025-05-19T09:54:12Z</dcterms:modified>
</cp:coreProperties>
</file>